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3"/>
  <workbookPr/>
  <mc:AlternateContent xmlns:mc="http://schemas.openxmlformats.org/markup-compatibility/2006">
    <mc:Choice Requires="x15">
      <x15ac:absPath xmlns:x15ac="http://schemas.microsoft.com/office/spreadsheetml/2010/11/ac" url="https://mkcouncil.sharepoint.com/sites/files-pabc-PB04/PB4.3/Housing/Spreadsheets for Website Upload each Quarter/"/>
    </mc:Choice>
  </mc:AlternateContent>
  <xr:revisionPtr revIDLastSave="45" documentId="8_{591233DB-90BD-46F1-8EF3-6F72F3AEE642}" xr6:coauthVersionLast="47" xr6:coauthVersionMax="47" xr10:uidLastSave="{764E94FA-1FB2-4392-872B-16F7887C2AD9}"/>
  <bookViews>
    <workbookView xWindow="-110" yWindow="-110" windowWidth="19420" windowHeight="10300" tabRatio="893" firstSheet="1" activeTab="8" xr2:uid="{00000000-000D-0000-FFFF-FFFF00000000}"/>
  </bookViews>
  <sheets>
    <sheet name="Explanation" sheetId="14" r:id="rId1"/>
    <sheet name="Append 1a" sheetId="4" r:id="rId2"/>
    <sheet name="Append 1b" sheetId="12" r:id="rId3"/>
    <sheet name="Append 1c " sheetId="5" r:id="rId4"/>
    <sheet name="Append 1d" sheetId="6" r:id="rId5"/>
    <sheet name="Append 1e" sheetId="7" r:id="rId6"/>
    <sheet name="Append 1f" sheetId="10" r:id="rId7"/>
    <sheet name="Append 1g" sheetId="9" r:id="rId8"/>
    <sheet name="Append 1h" sheetId="8" r:id="rId9"/>
    <sheet name="Append 1j" sheetId="11" r:id="rId10"/>
    <sheet name="01.07.2023" sheetId="99" state="hidden" r:id="rId11"/>
    <sheet name="01.04.2023" sheetId="98" state="hidden" r:id="rId12"/>
  </sheets>
  <definedNames>
    <definedName name="_xlnm._FilterDatabase" localSheetId="10" hidden="1">'01.07.2023'!$A$1:$Y$1</definedName>
    <definedName name="_xlnm.Print_Area" localSheetId="1">'Append 1a'!$A$1:$E$109</definedName>
    <definedName name="_xlnm.Print_Area" localSheetId="2">'Append 1b'!$A$5:$H$68</definedName>
    <definedName name="_xlnm.Print_Area" localSheetId="3">'Append 1c '!$A$6:$L$39</definedName>
    <definedName name="_xlnm.Print_Area" localSheetId="4">'Append 1d'!$A$1:$E$40</definedName>
    <definedName name="_xlnm.Print_Area" localSheetId="5">'Append 1e'!$A$1:$I$81</definedName>
    <definedName name="_xlnm.Print_Area" localSheetId="6">'Append 1f'!$A$1:$K$77</definedName>
    <definedName name="_xlnm.Print_Area" localSheetId="7">'Append 1g'!$A$1:$E$39</definedName>
    <definedName name="_xlnm.Print_Area" localSheetId="8">'Append 1h'!$A$1:$G$79</definedName>
    <definedName name="_xlnm.Print_Area" localSheetId="9">'Append 1j'!$A$1:$K$75</definedName>
    <definedName name="_xlnm.Print_Titles" localSheetId="2">'Append 1b'!$1:$4</definedName>
    <definedName name="_xlnm.Print_Titles" localSheetId="3">'Append 1c 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6" l="1"/>
  <c r="G70" i="6"/>
  <c r="H142" i="12"/>
  <c r="H143" i="12"/>
  <c r="H144" i="12"/>
  <c r="D142" i="12"/>
  <c r="D143" i="12" s="1"/>
  <c r="D144" i="12" s="1"/>
  <c r="I284" i="99"/>
  <c r="J284" i="99"/>
  <c r="K284" i="99"/>
  <c r="L284" i="99"/>
  <c r="Q290" i="99"/>
  <c r="Q293" i="99"/>
  <c r="M284" i="99"/>
  <c r="R290" i="99"/>
  <c r="R293" i="99"/>
  <c r="I240" i="99"/>
  <c r="J240" i="99"/>
  <c r="K240" i="99"/>
  <c r="L240" i="99"/>
  <c r="L241" i="99" s="1"/>
  <c r="Q289" i="99"/>
  <c r="M240" i="99"/>
  <c r="R289" i="99"/>
  <c r="I219" i="99"/>
  <c r="J219" i="99"/>
  <c r="K219" i="99"/>
  <c r="L219" i="99"/>
  <c r="M219" i="99"/>
  <c r="R288" i="99"/>
  <c r="H141" i="12"/>
  <c r="I278" i="98"/>
  <c r="J278" i="98"/>
  <c r="K278" i="98"/>
  <c r="L278" i="98"/>
  <c r="Q284" i="98" s="1"/>
  <c r="Q287" i="98" s="1"/>
  <c r="M278" i="98"/>
  <c r="R284" i="98" s="1"/>
  <c r="R287" i="98" s="1"/>
  <c r="I234" i="98"/>
  <c r="J234" i="98"/>
  <c r="K234" i="98"/>
  <c r="L234" i="98"/>
  <c r="Q283" i="98" s="1"/>
  <c r="M234" i="98"/>
  <c r="R283" i="98" s="1"/>
  <c r="I211" i="98"/>
  <c r="J211" i="98"/>
  <c r="K211" i="98"/>
  <c r="L211" i="98"/>
  <c r="M211" i="98"/>
  <c r="R282" i="98" s="1"/>
  <c r="E75" i="11"/>
  <c r="F75" i="11"/>
  <c r="G75" i="11"/>
  <c r="H75" i="11"/>
  <c r="J75" i="11"/>
  <c r="K74" i="11"/>
  <c r="E79" i="8"/>
  <c r="F79" i="8"/>
  <c r="G75" i="8"/>
  <c r="B77" i="10"/>
  <c r="C77" i="10"/>
  <c r="D77" i="10"/>
  <c r="E77" i="10"/>
  <c r="F77" i="10"/>
  <c r="G77" i="10"/>
  <c r="H77" i="10"/>
  <c r="I77" i="10"/>
  <c r="J77" i="10"/>
  <c r="K75" i="10"/>
  <c r="B81" i="7"/>
  <c r="E81" i="7"/>
  <c r="F81" i="7"/>
  <c r="H81" i="7"/>
  <c r="G76" i="7"/>
  <c r="G75" i="5"/>
  <c r="D75" i="5"/>
  <c r="H140" i="12"/>
  <c r="C107" i="4"/>
  <c r="E107" i="4"/>
  <c r="B107" i="4"/>
  <c r="C106" i="4"/>
  <c r="E106" i="4"/>
  <c r="B106" i="4"/>
  <c r="C105" i="4"/>
  <c r="E105" i="4"/>
  <c r="B105" i="4"/>
  <c r="E104" i="4"/>
  <c r="C104" i="4"/>
  <c r="B104" i="4"/>
  <c r="C103" i="4"/>
  <c r="E103" i="4"/>
  <c r="B103" i="4"/>
  <c r="E102" i="4"/>
  <c r="C102" i="4"/>
  <c r="B102" i="4"/>
  <c r="D94" i="4"/>
  <c r="G94" i="4" s="1"/>
  <c r="H139" i="12"/>
  <c r="H138" i="12"/>
  <c r="H137" i="12"/>
  <c r="K73" i="11"/>
  <c r="G74" i="8"/>
  <c r="C44" i="9"/>
  <c r="D38" i="9"/>
  <c r="D37" i="9"/>
  <c r="D36" i="9"/>
  <c r="D35" i="9"/>
  <c r="B44" i="9"/>
  <c r="D34" i="9"/>
  <c r="K74" i="10"/>
  <c r="G75" i="7"/>
  <c r="J73" i="5"/>
  <c r="H136" i="12"/>
  <c r="E108" i="4"/>
  <c r="B108" i="4"/>
  <c r="C108" i="4"/>
  <c r="D92" i="4"/>
  <c r="D107" i="4" s="1"/>
  <c r="H135" i="12"/>
  <c r="H134" i="12"/>
  <c r="H133" i="12"/>
  <c r="G34" i="8"/>
  <c r="K34" i="10"/>
  <c r="K35" i="10"/>
  <c r="K35" i="11"/>
  <c r="K72" i="11"/>
  <c r="G73" i="8"/>
  <c r="C43" i="9"/>
  <c r="B43" i="9"/>
  <c r="D33" i="9"/>
  <c r="K73" i="10"/>
  <c r="G74" i="7"/>
  <c r="H132" i="12"/>
  <c r="H131" i="12"/>
  <c r="H130" i="12"/>
  <c r="H129" i="12"/>
  <c r="G33" i="8"/>
  <c r="G72" i="8"/>
  <c r="G34" i="7"/>
  <c r="G73" i="7"/>
  <c r="K71" i="11"/>
  <c r="K34" i="11"/>
  <c r="D32" i="9"/>
  <c r="K72" i="10"/>
  <c r="K70" i="11"/>
  <c r="C33" i="11"/>
  <c r="G71" i="8"/>
  <c r="G32" i="8"/>
  <c r="D31" i="9"/>
  <c r="K71" i="10"/>
  <c r="D33" i="10"/>
  <c r="G33" i="7"/>
  <c r="G72" i="7"/>
  <c r="D67" i="5"/>
  <c r="G67" i="5"/>
  <c r="J67" i="5"/>
  <c r="I124" i="12"/>
  <c r="H124" i="12"/>
  <c r="F124" i="12"/>
  <c r="E124" i="12"/>
  <c r="D86" i="4"/>
  <c r="G86" i="4"/>
  <c r="I128" i="12"/>
  <c r="H128" i="12"/>
  <c r="H125" i="12"/>
  <c r="H126" i="12"/>
  <c r="H127" i="12"/>
  <c r="H122" i="12"/>
  <c r="H123" i="12"/>
  <c r="H121" i="12"/>
  <c r="K69" i="11"/>
  <c r="I32" i="11"/>
  <c r="G70" i="8"/>
  <c r="D30" i="9"/>
  <c r="K70" i="10"/>
  <c r="G71" i="7"/>
  <c r="J65" i="5"/>
  <c r="J63" i="5"/>
  <c r="G65" i="5"/>
  <c r="D65" i="5"/>
  <c r="I120" i="12"/>
  <c r="H120" i="12"/>
  <c r="E120" i="12"/>
  <c r="F120" i="12"/>
  <c r="D84" i="4"/>
  <c r="G84" i="4"/>
  <c r="D82" i="4"/>
  <c r="G82" i="4"/>
  <c r="H119" i="12"/>
  <c r="H118" i="12"/>
  <c r="H117" i="12"/>
  <c r="G69" i="8"/>
  <c r="G30" i="8"/>
  <c r="G70" i="7"/>
  <c r="D31" i="7"/>
  <c r="D29" i="9"/>
  <c r="G63" i="5"/>
  <c r="D63" i="5"/>
  <c r="K69" i="10"/>
  <c r="K68" i="11"/>
  <c r="G31" i="11"/>
  <c r="I116" i="12"/>
  <c r="H116" i="12"/>
  <c r="F116" i="12"/>
  <c r="E116" i="12"/>
  <c r="H115" i="12"/>
  <c r="H114" i="12"/>
  <c r="H113" i="12"/>
  <c r="G68" i="8"/>
  <c r="K67" i="11"/>
  <c r="K30" i="11"/>
  <c r="C42" i="9"/>
  <c r="B42" i="9"/>
  <c r="D28" i="9"/>
  <c r="K68" i="10"/>
  <c r="G30" i="10"/>
  <c r="G69" i="7"/>
  <c r="C30" i="7"/>
  <c r="J61" i="5"/>
  <c r="G61" i="5"/>
  <c r="D61" i="5"/>
  <c r="E112" i="12"/>
  <c r="F112" i="12"/>
  <c r="I112" i="12"/>
  <c r="H112" i="12"/>
  <c r="D80" i="4"/>
  <c r="G80" i="4"/>
  <c r="H111" i="12"/>
  <c r="H110" i="12"/>
  <c r="H109" i="12"/>
  <c r="K66" i="11"/>
  <c r="G67" i="8"/>
  <c r="D28" i="8"/>
  <c r="D27" i="9"/>
  <c r="K67" i="10"/>
  <c r="G68" i="7"/>
  <c r="B29" i="7"/>
  <c r="J59" i="5"/>
  <c r="G59" i="5"/>
  <c r="G57" i="5"/>
  <c r="D59" i="5"/>
  <c r="I108" i="12"/>
  <c r="E108" i="12"/>
  <c r="F108" i="12"/>
  <c r="H108" i="12"/>
  <c r="D78" i="4"/>
  <c r="G78" i="4"/>
  <c r="H107" i="12"/>
  <c r="H106" i="12"/>
  <c r="H105" i="12"/>
  <c r="G67" i="7"/>
  <c r="K65" i="11"/>
  <c r="G66" i="8"/>
  <c r="G27" i="8"/>
  <c r="D26" i="9"/>
  <c r="K66" i="10"/>
  <c r="C28" i="10"/>
  <c r="J57" i="5"/>
  <c r="D57" i="5"/>
  <c r="D76" i="4"/>
  <c r="G76" i="4"/>
  <c r="K64" i="11"/>
  <c r="H27" i="11"/>
  <c r="G65" i="8"/>
  <c r="C26" i="8"/>
  <c r="B26" i="8"/>
  <c r="D25" i="9"/>
  <c r="K65" i="10"/>
  <c r="C55" i="7"/>
  <c r="C81" i="7" s="1"/>
  <c r="D55" i="7"/>
  <c r="D57" i="7"/>
  <c r="G42" i="7"/>
  <c r="G43" i="7"/>
  <c r="G44" i="7"/>
  <c r="B6" i="7"/>
  <c r="G45" i="7"/>
  <c r="B7" i="7"/>
  <c r="G46" i="7"/>
  <c r="G47" i="7"/>
  <c r="G48" i="7"/>
  <c r="D10" i="7"/>
  <c r="G49" i="7"/>
  <c r="E11" i="7"/>
  <c r="G50" i="7"/>
  <c r="D12" i="7"/>
  <c r="G51" i="7"/>
  <c r="G13" i="7"/>
  <c r="G52" i="7"/>
  <c r="D14" i="7"/>
  <c r="G53" i="7"/>
  <c r="D15" i="7"/>
  <c r="G54" i="7"/>
  <c r="G16" i="7"/>
  <c r="G56" i="7"/>
  <c r="G57" i="7"/>
  <c r="D19" i="7" s="1"/>
  <c r="C19" i="7"/>
  <c r="G58" i="7"/>
  <c r="G20" i="7"/>
  <c r="G61" i="7"/>
  <c r="B23" i="7"/>
  <c r="G62" i="7"/>
  <c r="C24" i="7"/>
  <c r="G64" i="7"/>
  <c r="F25" i="7"/>
  <c r="G65" i="7"/>
  <c r="G66" i="7"/>
  <c r="J55" i="5"/>
  <c r="G55" i="5"/>
  <c r="D55" i="5"/>
  <c r="I104" i="12"/>
  <c r="H101" i="12"/>
  <c r="H102" i="12"/>
  <c r="H103" i="12"/>
  <c r="H104" i="12"/>
  <c r="F104" i="12"/>
  <c r="E104" i="12"/>
  <c r="D74" i="4"/>
  <c r="G74" i="4"/>
  <c r="H99" i="12"/>
  <c r="H98" i="12"/>
  <c r="H97" i="12"/>
  <c r="I100" i="12"/>
  <c r="H100" i="12"/>
  <c r="F100" i="12"/>
  <c r="E100" i="12"/>
  <c r="K63" i="11"/>
  <c r="D26" i="11"/>
  <c r="G64" i="8"/>
  <c r="F25" i="8"/>
  <c r="D24" i="9"/>
  <c r="K64" i="10"/>
  <c r="B26" i="7"/>
  <c r="J53" i="5"/>
  <c r="G53" i="5"/>
  <c r="D53" i="5"/>
  <c r="D72" i="4"/>
  <c r="G72" i="4"/>
  <c r="I96" i="12"/>
  <c r="H94" i="12"/>
  <c r="H95" i="12"/>
  <c r="H96" i="12"/>
  <c r="F96" i="12"/>
  <c r="E96" i="12"/>
  <c r="H93" i="12"/>
  <c r="K62" i="11"/>
  <c r="H25" i="11"/>
  <c r="J25" i="11"/>
  <c r="G63" i="8"/>
  <c r="D24" i="8"/>
  <c r="G41" i="8"/>
  <c r="G42" i="8"/>
  <c r="D5" i="8"/>
  <c r="G43" i="8"/>
  <c r="G44" i="8"/>
  <c r="F7" i="8"/>
  <c r="G45" i="8"/>
  <c r="E8" i="8"/>
  <c r="G46" i="8"/>
  <c r="D9" i="8"/>
  <c r="G47" i="8"/>
  <c r="B10" i="8"/>
  <c r="G48" i="8"/>
  <c r="B11" i="8"/>
  <c r="G49" i="8"/>
  <c r="C12" i="8"/>
  <c r="E12" i="8"/>
  <c r="G50" i="8"/>
  <c r="E13" i="8"/>
  <c r="G51" i="8"/>
  <c r="G52" i="8"/>
  <c r="F15" i="8"/>
  <c r="D15" i="8"/>
  <c r="G53" i="8"/>
  <c r="D16" i="8"/>
  <c r="C54" i="8"/>
  <c r="C79" i="8" s="1"/>
  <c r="D54" i="8"/>
  <c r="G55" i="8"/>
  <c r="D18" i="8"/>
  <c r="G56" i="8"/>
  <c r="E19" i="8"/>
  <c r="F19" i="8"/>
  <c r="G57" i="8"/>
  <c r="B59" i="8"/>
  <c r="B79" i="8" s="1"/>
  <c r="D59" i="8"/>
  <c r="G59" i="8"/>
  <c r="G60" i="8"/>
  <c r="F23" i="8"/>
  <c r="C41" i="9"/>
  <c r="D23" i="9"/>
  <c r="B41" i="9"/>
  <c r="K63" i="10"/>
  <c r="C25" i="10"/>
  <c r="D70" i="4"/>
  <c r="G70" i="4"/>
  <c r="J51" i="5"/>
  <c r="G51" i="5"/>
  <c r="D51" i="5"/>
  <c r="H91" i="12"/>
  <c r="H90" i="12"/>
  <c r="H89" i="12"/>
  <c r="K61" i="11"/>
  <c r="D22" i="9"/>
  <c r="K62" i="10"/>
  <c r="F24" i="10"/>
  <c r="J49" i="5"/>
  <c r="G49" i="5"/>
  <c r="D49" i="5"/>
  <c r="H92" i="12"/>
  <c r="I92" i="12"/>
  <c r="F92" i="12"/>
  <c r="E92" i="12"/>
  <c r="H88" i="12"/>
  <c r="D68" i="4"/>
  <c r="G68" i="4"/>
  <c r="H87" i="12"/>
  <c r="H86" i="12"/>
  <c r="I88" i="12"/>
  <c r="H85" i="12"/>
  <c r="F88" i="12"/>
  <c r="E88" i="12"/>
  <c r="D60" i="11"/>
  <c r="B60" i="11"/>
  <c r="B75" i="11" s="1"/>
  <c r="D21" i="9"/>
  <c r="I60" i="11"/>
  <c r="C60" i="11"/>
  <c r="K61" i="10"/>
  <c r="E23" i="10"/>
  <c r="J47" i="5"/>
  <c r="G47" i="5"/>
  <c r="D47" i="5"/>
  <c r="D62" i="4"/>
  <c r="G62" i="4"/>
  <c r="D64" i="4"/>
  <c r="G64" i="4"/>
  <c r="D66" i="4"/>
  <c r="G66" i="4"/>
  <c r="I84" i="12"/>
  <c r="H82" i="12"/>
  <c r="H83" i="12"/>
  <c r="H84" i="12"/>
  <c r="F84" i="12"/>
  <c r="E84" i="12"/>
  <c r="H81" i="12"/>
  <c r="J45" i="5"/>
  <c r="G45" i="5"/>
  <c r="D45" i="5"/>
  <c r="C20" i="8"/>
  <c r="E20" i="8"/>
  <c r="G20" i="8"/>
  <c r="D19" i="9"/>
  <c r="D20" i="9"/>
  <c r="D41" i="9"/>
  <c r="K59" i="11"/>
  <c r="K60" i="10"/>
  <c r="J22" i="10"/>
  <c r="D12" i="4"/>
  <c r="D14" i="4"/>
  <c r="D16" i="4"/>
  <c r="D18" i="4"/>
  <c r="D20" i="4"/>
  <c r="D22" i="4"/>
  <c r="D24" i="4"/>
  <c r="D26" i="4"/>
  <c r="D28" i="4"/>
  <c r="D30" i="4"/>
  <c r="D32" i="4"/>
  <c r="D34" i="4"/>
  <c r="D36" i="4"/>
  <c r="D38" i="4"/>
  <c r="G38" i="4"/>
  <c r="D40" i="4"/>
  <c r="G40" i="4"/>
  <c r="D42" i="4"/>
  <c r="G42" i="4"/>
  <c r="D44" i="4"/>
  <c r="G44" i="4"/>
  <c r="D46" i="4"/>
  <c r="G46" i="4"/>
  <c r="D48" i="4"/>
  <c r="G48" i="4"/>
  <c r="D50" i="4"/>
  <c r="G50" i="4"/>
  <c r="D52" i="4"/>
  <c r="G52" i="4"/>
  <c r="D54" i="4"/>
  <c r="G54" i="4"/>
  <c r="D56" i="4"/>
  <c r="G56" i="4"/>
  <c r="D58" i="4"/>
  <c r="G58" i="4"/>
  <c r="D60" i="4"/>
  <c r="G60" i="4"/>
  <c r="H79" i="12"/>
  <c r="H78" i="12"/>
  <c r="H77" i="12"/>
  <c r="I43" i="5"/>
  <c r="J43" i="5"/>
  <c r="F43" i="5"/>
  <c r="G43" i="5"/>
  <c r="C43" i="5"/>
  <c r="D43" i="5"/>
  <c r="J41" i="5"/>
  <c r="G41" i="5"/>
  <c r="D41" i="5"/>
  <c r="J39" i="5"/>
  <c r="G39" i="5"/>
  <c r="D39" i="5"/>
  <c r="J37" i="5"/>
  <c r="G37" i="5"/>
  <c r="D37" i="5"/>
  <c r="G35" i="5"/>
  <c r="J35" i="5"/>
  <c r="D35" i="5"/>
  <c r="D33" i="5"/>
  <c r="J33" i="5"/>
  <c r="G33" i="5"/>
  <c r="G9" i="5"/>
  <c r="G11" i="5"/>
  <c r="G13" i="5"/>
  <c r="G15" i="5"/>
  <c r="G17" i="5"/>
  <c r="G19" i="5"/>
  <c r="G21" i="5"/>
  <c r="G23" i="5"/>
  <c r="G25" i="5"/>
  <c r="G27" i="5"/>
  <c r="G29" i="5"/>
  <c r="G31" i="5"/>
  <c r="D9" i="5"/>
  <c r="D11" i="5"/>
  <c r="D13" i="5"/>
  <c r="D15" i="5"/>
  <c r="D17" i="5"/>
  <c r="D19" i="5"/>
  <c r="D21" i="5"/>
  <c r="D23" i="5"/>
  <c r="D25" i="5"/>
  <c r="D27" i="5"/>
  <c r="D29" i="5"/>
  <c r="D31" i="5"/>
  <c r="J31" i="5"/>
  <c r="J27" i="5"/>
  <c r="J25" i="5"/>
  <c r="J23" i="5"/>
  <c r="J21" i="5"/>
  <c r="J19" i="5"/>
  <c r="J17" i="5"/>
  <c r="J15" i="5"/>
  <c r="J13" i="5"/>
  <c r="J11" i="5"/>
  <c r="J9" i="5"/>
  <c r="J7" i="5"/>
  <c r="J29" i="5"/>
  <c r="G7" i="5"/>
  <c r="D7" i="5"/>
  <c r="C58" i="11"/>
  <c r="C75" i="11" s="1"/>
  <c r="I58" i="11"/>
  <c r="I75" i="11" s="1"/>
  <c r="D57" i="11"/>
  <c r="D75" i="11" s="1"/>
  <c r="K57" i="11"/>
  <c r="J20" i="11"/>
  <c r="K43" i="11"/>
  <c r="K44" i="11"/>
  <c r="H7" i="11"/>
  <c r="K45" i="11"/>
  <c r="F8" i="11"/>
  <c r="K46" i="11"/>
  <c r="K47" i="11"/>
  <c r="K48" i="11"/>
  <c r="H11" i="11"/>
  <c r="D11" i="11"/>
  <c r="K49" i="11"/>
  <c r="K50" i="11"/>
  <c r="K51" i="11"/>
  <c r="E14" i="11"/>
  <c r="K52" i="11"/>
  <c r="K15" i="11"/>
  <c r="K53" i="11"/>
  <c r="E16" i="11"/>
  <c r="I16" i="11"/>
  <c r="K54" i="11"/>
  <c r="G17" i="11"/>
  <c r="K55" i="11"/>
  <c r="K56" i="11"/>
  <c r="J19" i="11"/>
  <c r="E17" i="11"/>
  <c r="G12" i="11"/>
  <c r="C10" i="11"/>
  <c r="G10" i="11"/>
  <c r="D7" i="11"/>
  <c r="C6" i="11"/>
  <c r="I80" i="12"/>
  <c r="H80" i="12"/>
  <c r="F80" i="12"/>
  <c r="E80" i="12"/>
  <c r="H76" i="12"/>
  <c r="H75" i="12"/>
  <c r="H74" i="12"/>
  <c r="H73" i="12"/>
  <c r="I76" i="12"/>
  <c r="F76" i="12"/>
  <c r="E76" i="12"/>
  <c r="I72" i="12"/>
  <c r="H72" i="12"/>
  <c r="E72" i="12"/>
  <c r="F72" i="12"/>
  <c r="H71" i="12"/>
  <c r="H70" i="12"/>
  <c r="H69" i="12"/>
  <c r="I68" i="12"/>
  <c r="H68" i="12"/>
  <c r="F68" i="12"/>
  <c r="E68" i="12"/>
  <c r="H67" i="12"/>
  <c r="H66" i="12"/>
  <c r="H65" i="12"/>
  <c r="I64" i="12"/>
  <c r="H64" i="12"/>
  <c r="F64" i="12"/>
  <c r="E64" i="12"/>
  <c r="H63" i="12"/>
  <c r="H62" i="12"/>
  <c r="H61" i="12"/>
  <c r="I60" i="12"/>
  <c r="I56" i="12"/>
  <c r="I52" i="12"/>
  <c r="I48" i="12"/>
  <c r="I44" i="12"/>
  <c r="I40" i="12"/>
  <c r="I36" i="12"/>
  <c r="I32" i="12"/>
  <c r="I28" i="12"/>
  <c r="I24" i="12"/>
  <c r="I20" i="12"/>
  <c r="I16" i="12"/>
  <c r="I12" i="12"/>
  <c r="I8" i="12"/>
  <c r="H60" i="12"/>
  <c r="F60" i="12"/>
  <c r="E60" i="12"/>
  <c r="H59" i="12"/>
  <c r="H58" i="12"/>
  <c r="H57" i="12"/>
  <c r="H54" i="12"/>
  <c r="F56" i="12"/>
  <c r="H56" i="12"/>
  <c r="H55" i="12"/>
  <c r="H53" i="12"/>
  <c r="E56" i="12"/>
  <c r="H52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F8" i="12"/>
  <c r="F12" i="12"/>
  <c r="F16" i="12"/>
  <c r="F20" i="12"/>
  <c r="F24" i="12"/>
  <c r="F28" i="12"/>
  <c r="F32" i="12"/>
  <c r="F36" i="12"/>
  <c r="F40" i="12"/>
  <c r="F44" i="12"/>
  <c r="F48" i="12"/>
  <c r="F52" i="12"/>
  <c r="E52" i="12"/>
  <c r="E8" i="12"/>
  <c r="E12" i="12"/>
  <c r="E16" i="12"/>
  <c r="E20" i="12"/>
  <c r="E24" i="12"/>
  <c r="E28" i="12"/>
  <c r="E32" i="12"/>
  <c r="E36" i="12"/>
  <c r="E40" i="12"/>
  <c r="E44" i="12"/>
  <c r="E48" i="12"/>
  <c r="F18" i="7"/>
  <c r="B18" i="7"/>
  <c r="F12" i="7"/>
  <c r="F6" i="7"/>
  <c r="B12" i="7"/>
  <c r="B8" i="7"/>
  <c r="K59" i="10"/>
  <c r="E21" i="10"/>
  <c r="K44" i="10"/>
  <c r="I6" i="10"/>
  <c r="K45" i="10"/>
  <c r="E7" i="10"/>
  <c r="K46" i="10"/>
  <c r="K8" i="10"/>
  <c r="K47" i="10"/>
  <c r="F9" i="10"/>
  <c r="K48" i="10"/>
  <c r="G10" i="10"/>
  <c r="K49" i="10"/>
  <c r="E11" i="10"/>
  <c r="H11" i="10"/>
  <c r="K50" i="10"/>
  <c r="C12" i="10"/>
  <c r="K51" i="10"/>
  <c r="K52" i="10"/>
  <c r="G14" i="10"/>
  <c r="K53" i="10"/>
  <c r="E15" i="10"/>
  <c r="K54" i="10"/>
  <c r="K55" i="10"/>
  <c r="K56" i="10"/>
  <c r="F18" i="10"/>
  <c r="K57" i="10"/>
  <c r="J19" i="10"/>
  <c r="K58" i="10"/>
  <c r="E16" i="10"/>
  <c r="C16" i="10"/>
  <c r="E13" i="10"/>
  <c r="I12" i="10"/>
  <c r="G12" i="10"/>
  <c r="H10" i="10"/>
  <c r="D10" i="10"/>
  <c r="E8" i="10"/>
  <c r="C8" i="10"/>
  <c r="C40" i="9"/>
  <c r="D14" i="9"/>
  <c r="D15" i="9"/>
  <c r="D16" i="9"/>
  <c r="D17" i="9"/>
  <c r="D18" i="9"/>
  <c r="B40" i="9"/>
  <c r="C39" i="9"/>
  <c r="D4" i="9"/>
  <c r="D5" i="9"/>
  <c r="D6" i="9"/>
  <c r="D7" i="9"/>
  <c r="D8" i="9"/>
  <c r="D9" i="9"/>
  <c r="D10" i="9"/>
  <c r="D11" i="9"/>
  <c r="D12" i="9"/>
  <c r="D13" i="9"/>
  <c r="B39" i="9"/>
  <c r="F18" i="8"/>
  <c r="C16" i="8"/>
  <c r="F16" i="8"/>
  <c r="G16" i="8"/>
  <c r="G15" i="8"/>
  <c r="E15" i="8"/>
  <c r="C15" i="8"/>
  <c r="B15" i="8"/>
  <c r="F12" i="8"/>
  <c r="B12" i="8"/>
  <c r="F10" i="8"/>
  <c r="E9" i="8"/>
  <c r="F8" i="8"/>
  <c r="E7" i="8"/>
  <c r="D7" i="8"/>
  <c r="C7" i="8"/>
  <c r="F4" i="8"/>
  <c r="C4" i="8"/>
  <c r="B4" i="8"/>
  <c r="E20" i="10"/>
  <c r="F18" i="11"/>
  <c r="I24" i="10"/>
  <c r="G24" i="11"/>
  <c r="F24" i="11"/>
  <c r="D25" i="11"/>
  <c r="C25" i="11"/>
  <c r="E25" i="11"/>
  <c r="K25" i="11"/>
  <c r="I25" i="11"/>
  <c r="G25" i="11"/>
  <c r="G26" i="10"/>
  <c r="D26" i="10"/>
  <c r="K26" i="10"/>
  <c r="C25" i="8"/>
  <c r="B27" i="10"/>
  <c r="B28" i="7"/>
  <c r="F28" i="7"/>
  <c r="B27" i="8"/>
  <c r="E28" i="8"/>
  <c r="B25" i="8"/>
  <c r="F5" i="8"/>
  <c r="B9" i="8"/>
  <c r="F9" i="8"/>
  <c r="B19" i="8"/>
  <c r="D19" i="8"/>
  <c r="B28" i="8"/>
  <c r="F28" i="8"/>
  <c r="E27" i="8"/>
  <c r="G25" i="8"/>
  <c r="D4" i="8"/>
  <c r="C5" i="8"/>
  <c r="C9" i="8"/>
  <c r="D12" i="8"/>
  <c r="E16" i="8"/>
  <c r="E18" i="8"/>
  <c r="G19" i="8"/>
  <c r="C19" i="8"/>
  <c r="C28" i="8"/>
  <c r="G28" i="8"/>
  <c r="C29" i="8"/>
  <c r="E4" i="8"/>
  <c r="B7" i="8"/>
  <c r="B16" i="8"/>
  <c r="B31" i="7"/>
  <c r="C4" i="7"/>
  <c r="C12" i="7"/>
  <c r="F26" i="7"/>
  <c r="C31" i="7"/>
  <c r="E4" i="7"/>
  <c r="E12" i="7"/>
  <c r="D26" i="7"/>
  <c r="D29" i="7"/>
  <c r="C8" i="7"/>
  <c r="E20" i="7"/>
  <c r="D4" i="7"/>
  <c r="C15" i="7"/>
  <c r="E26" i="7"/>
  <c r="H17" i="10"/>
  <c r="D17" i="10"/>
  <c r="K17" i="10"/>
  <c r="C17" i="10"/>
  <c r="H15" i="10"/>
  <c r="K13" i="10"/>
  <c r="H13" i="10"/>
  <c r="F13" i="10"/>
  <c r="D13" i="10"/>
  <c r="G13" i="10"/>
  <c r="C13" i="10"/>
  <c r="B13" i="10"/>
  <c r="D11" i="10"/>
  <c r="H7" i="10"/>
  <c r="D7" i="10"/>
  <c r="C7" i="10"/>
  <c r="H21" i="10"/>
  <c r="B21" i="10"/>
  <c r="I7" i="10"/>
  <c r="I13" i="10"/>
  <c r="I17" i="10"/>
  <c r="H17" i="11"/>
  <c r="H15" i="11"/>
  <c r="I15" i="11"/>
  <c r="J13" i="11"/>
  <c r="I13" i="11"/>
  <c r="H13" i="11"/>
  <c r="J11" i="11"/>
  <c r="C11" i="11"/>
  <c r="E11" i="11"/>
  <c r="G11" i="11"/>
  <c r="I11" i="11"/>
  <c r="B11" i="11"/>
  <c r="F11" i="11"/>
  <c r="J9" i="11"/>
  <c r="C9" i="11"/>
  <c r="E9" i="11"/>
  <c r="I9" i="11"/>
  <c r="D9" i="11"/>
  <c r="H9" i="11"/>
  <c r="J7" i="11"/>
  <c r="C7" i="11"/>
  <c r="E7" i="11"/>
  <c r="G7" i="11"/>
  <c r="I7" i="11"/>
  <c r="B7" i="11"/>
  <c r="F7" i="11"/>
  <c r="C22" i="11"/>
  <c r="E22" i="11"/>
  <c r="I22" i="11"/>
  <c r="K22" i="11"/>
  <c r="D22" i="11"/>
  <c r="B22" i="11"/>
  <c r="B25" i="11"/>
  <c r="G27" i="7"/>
  <c r="F27" i="7"/>
  <c r="E26" i="8"/>
  <c r="J28" i="11"/>
  <c r="H28" i="11"/>
  <c r="F28" i="11"/>
  <c r="J30" i="10"/>
  <c r="H30" i="10"/>
  <c r="F30" i="10"/>
  <c r="D30" i="10"/>
  <c r="F30" i="11"/>
  <c r="F31" i="11"/>
  <c r="K28" i="11"/>
  <c r="I28" i="11"/>
  <c r="E28" i="11"/>
  <c r="C29" i="10"/>
  <c r="E29" i="10"/>
  <c r="I29" i="10"/>
  <c r="C29" i="11"/>
  <c r="G29" i="11"/>
  <c r="E30" i="11"/>
  <c r="J31" i="10"/>
  <c r="C30" i="8"/>
  <c r="F30" i="8"/>
  <c r="K33" i="10"/>
  <c r="H33" i="10"/>
  <c r="C31" i="10"/>
  <c r="E31" i="10"/>
  <c r="G31" i="10"/>
  <c r="I31" i="10"/>
  <c r="E30" i="8"/>
  <c r="B30" i="8"/>
  <c r="D30" i="8"/>
  <c r="H32" i="10"/>
  <c r="K32" i="10"/>
  <c r="F32" i="11"/>
  <c r="E33" i="10"/>
  <c r="G33" i="10"/>
  <c r="I33" i="10"/>
  <c r="E32" i="10"/>
  <c r="F33" i="10"/>
  <c r="B33" i="10"/>
  <c r="K32" i="11"/>
  <c r="C20" i="10"/>
  <c r="D20" i="10"/>
  <c r="H20" i="10"/>
  <c r="B20" i="10"/>
  <c r="E18" i="10"/>
  <c r="K16" i="10"/>
  <c r="I16" i="10"/>
  <c r="G18" i="11"/>
  <c r="J16" i="11"/>
  <c r="H16" i="11"/>
  <c r="F16" i="11"/>
  <c r="D16" i="11"/>
  <c r="B16" i="11"/>
  <c r="C14" i="11"/>
  <c r="C12" i="11"/>
  <c r="D12" i="11"/>
  <c r="F12" i="11"/>
  <c r="H12" i="11"/>
  <c r="J10" i="11"/>
  <c r="B10" i="11"/>
  <c r="D10" i="11"/>
  <c r="J6" i="11"/>
  <c r="B6" i="11"/>
  <c r="D6" i="11"/>
  <c r="F6" i="11"/>
  <c r="H6" i="11"/>
  <c r="B27" i="7"/>
  <c r="E27" i="7"/>
  <c r="B25" i="7"/>
  <c r="C23" i="7"/>
  <c r="E23" i="7"/>
  <c r="G23" i="7"/>
  <c r="D23" i="7"/>
  <c r="F9" i="7"/>
  <c r="E9" i="7"/>
  <c r="E5" i="7"/>
  <c r="D5" i="7"/>
  <c r="C5" i="7"/>
  <c r="B5" i="7"/>
  <c r="K28" i="10"/>
  <c r="J29" i="11"/>
  <c r="F29" i="11"/>
  <c r="B29" i="11"/>
  <c r="K29" i="11"/>
  <c r="D29" i="11"/>
  <c r="D33" i="11"/>
  <c r="J32" i="10"/>
  <c r="B32" i="10"/>
  <c r="G32" i="10"/>
  <c r="I29" i="11"/>
  <c r="E29" i="11"/>
  <c r="F28" i="10"/>
  <c r="E31" i="7"/>
  <c r="H24" i="11"/>
  <c r="D24" i="11"/>
  <c r="H18" i="11"/>
  <c r="G20" i="10"/>
  <c r="K20" i="10"/>
  <c r="B12" i="10"/>
  <c r="D8" i="10"/>
  <c r="H8" i="10"/>
  <c r="C10" i="10"/>
  <c r="E10" i="10"/>
  <c r="D12" i="10"/>
  <c r="F12" i="10"/>
  <c r="H12" i="10"/>
  <c r="B16" i="10"/>
  <c r="D16" i="10"/>
  <c r="F16" i="10"/>
  <c r="H16" i="10"/>
  <c r="J20" i="10"/>
  <c r="B9" i="7"/>
  <c r="C9" i="7"/>
  <c r="D9" i="7"/>
  <c r="F5" i="7"/>
  <c r="B15" i="7"/>
  <c r="I6" i="11"/>
  <c r="E6" i="11"/>
  <c r="E10" i="11"/>
  <c r="I12" i="11"/>
  <c r="E12" i="11"/>
  <c r="B12" i="11"/>
  <c r="J12" i="11"/>
  <c r="C16" i="11"/>
  <c r="G16" i="11"/>
  <c r="K16" i="11"/>
  <c r="C19" i="11"/>
  <c r="E19" i="11"/>
  <c r="G19" i="11"/>
  <c r="I19" i="11"/>
  <c r="K19" i="11"/>
  <c r="F23" i="7"/>
  <c r="H29" i="11"/>
  <c r="D25" i="10"/>
  <c r="D20" i="8"/>
  <c r="F20" i="8"/>
  <c r="B20" i="8"/>
  <c r="G26" i="7"/>
  <c r="C26" i="7"/>
  <c r="D20" i="7"/>
  <c r="E29" i="7"/>
  <c r="J29" i="10"/>
  <c r="F29" i="10"/>
  <c r="B29" i="10"/>
  <c r="K29" i="10"/>
  <c r="H29" i="10"/>
  <c r="H31" i="11"/>
  <c r="I30" i="10"/>
  <c r="K7" i="11"/>
  <c r="I11" i="10"/>
  <c r="C11" i="10"/>
  <c r="E17" i="10"/>
  <c r="J17" i="10"/>
  <c r="F17" i="10"/>
  <c r="B17" i="10"/>
  <c r="G17" i="10"/>
  <c r="I10" i="10"/>
  <c r="K10" i="10"/>
  <c r="F10" i="10"/>
  <c r="K7" i="10"/>
  <c r="F7" i="10"/>
  <c r="G7" i="10"/>
  <c r="B7" i="10"/>
  <c r="K11" i="10"/>
  <c r="F11" i="10"/>
  <c r="G11" i="10"/>
  <c r="B11" i="10"/>
  <c r="B19" i="11"/>
  <c r="H19" i="11"/>
  <c r="J22" i="11"/>
  <c r="B23" i="10"/>
  <c r="E23" i="8"/>
  <c r="D42" i="9"/>
  <c r="G29" i="7"/>
  <c r="B30" i="10"/>
  <c r="K31" i="10"/>
  <c r="C30" i="10"/>
  <c r="K30" i="10"/>
  <c r="E30" i="10"/>
  <c r="B31" i="10"/>
  <c r="D31" i="10"/>
  <c r="H19" i="10"/>
  <c r="J11" i="10"/>
  <c r="J18" i="11"/>
  <c r="C18" i="11"/>
  <c r="E18" i="11"/>
  <c r="K27" i="10"/>
  <c r="C27" i="10"/>
  <c r="F27" i="10"/>
  <c r="G27" i="10"/>
  <c r="H27" i="10"/>
  <c r="D27" i="10"/>
  <c r="J27" i="10"/>
  <c r="F29" i="8"/>
  <c r="G29" i="8"/>
  <c r="E19" i="10"/>
  <c r="D18" i="11"/>
  <c r="B29" i="8"/>
  <c r="E27" i="10"/>
  <c r="D40" i="9"/>
  <c r="J7" i="10"/>
  <c r="H14" i="10"/>
  <c r="D14" i="10"/>
  <c r="J21" i="10"/>
  <c r="C21" i="10"/>
  <c r="K21" i="10"/>
  <c r="F21" i="10"/>
  <c r="D21" i="10"/>
  <c r="I18" i="11"/>
  <c r="J17" i="11"/>
  <c r="D14" i="11"/>
  <c r="H22" i="10"/>
  <c r="C22" i="10"/>
  <c r="D22" i="10"/>
  <c r="G14" i="8"/>
  <c r="C14" i="8"/>
  <c r="B14" i="8"/>
  <c r="F14" i="8"/>
  <c r="E11" i="8"/>
  <c r="D6" i="8"/>
  <c r="F24" i="7"/>
  <c r="E19" i="7"/>
  <c r="E7" i="7"/>
  <c r="F27" i="11"/>
  <c r="F27" i="8"/>
  <c r="C27" i="8"/>
  <c r="D27" i="8"/>
  <c r="F6" i="10"/>
  <c r="G27" i="11"/>
  <c r="E14" i="10"/>
  <c r="C6" i="10"/>
  <c r="E15" i="7"/>
  <c r="B19" i="7"/>
  <c r="I21" i="10"/>
  <c r="I27" i="10"/>
  <c r="I22" i="10"/>
  <c r="D11" i="8"/>
  <c r="D14" i="8"/>
  <c r="D39" i="9"/>
  <c r="I19" i="10"/>
  <c r="B13" i="11"/>
  <c r="F13" i="11"/>
  <c r="C13" i="11"/>
  <c r="D13" i="11"/>
  <c r="G13" i="11"/>
  <c r="F10" i="11"/>
  <c r="I10" i="11"/>
  <c r="H25" i="10"/>
  <c r="C10" i="8"/>
  <c r="C8" i="8"/>
  <c r="B8" i="8"/>
  <c r="I26" i="10"/>
  <c r="H26" i="10"/>
  <c r="E26" i="10"/>
  <c r="F26" i="10"/>
  <c r="C26" i="10"/>
  <c r="J26" i="10"/>
  <c r="C26" i="11"/>
  <c r="F26" i="11"/>
  <c r="C27" i="7"/>
  <c r="D27" i="7"/>
  <c r="C18" i="7"/>
  <c r="G18" i="7"/>
  <c r="E18" i="7"/>
  <c r="C10" i="7"/>
  <c r="C6" i="7"/>
  <c r="E32" i="11"/>
  <c r="C29" i="7"/>
  <c r="B24" i="8"/>
  <c r="K6" i="10"/>
  <c r="B14" i="10"/>
  <c r="K19" i="10"/>
  <c r="F29" i="7"/>
  <c r="B18" i="11"/>
  <c r="G15" i="7"/>
  <c r="H10" i="11"/>
  <c r="K18" i="11"/>
  <c r="E13" i="11"/>
  <c r="G21" i="10"/>
  <c r="I15" i="10"/>
  <c r="G31" i="7"/>
  <c r="F31" i="7"/>
  <c r="D8" i="8"/>
  <c r="E29" i="8"/>
  <c r="H26" i="11"/>
  <c r="B26" i="10"/>
  <c r="G24" i="8"/>
  <c r="E14" i="8"/>
  <c r="F10" i="7"/>
  <c r="F15" i="7"/>
  <c r="D18" i="7"/>
  <c r="F22" i="10"/>
  <c r="K60" i="11"/>
  <c r="I23" i="11"/>
  <c r="E24" i="11"/>
  <c r="C24" i="11"/>
  <c r="J24" i="11"/>
  <c r="B24" i="11"/>
  <c r="K24" i="11"/>
  <c r="I24" i="11"/>
  <c r="B5" i="8"/>
  <c r="E5" i="8"/>
  <c r="E13" i="7"/>
  <c r="D28" i="7"/>
  <c r="C28" i="7"/>
  <c r="G28" i="7"/>
  <c r="E28" i="7"/>
  <c r="F30" i="7"/>
  <c r="D29" i="8"/>
  <c r="C32" i="10"/>
  <c r="D32" i="10"/>
  <c r="I32" i="10"/>
  <c r="F32" i="10"/>
  <c r="C33" i="10"/>
  <c r="J33" i="10"/>
  <c r="F20" i="10"/>
  <c r="I20" i="10"/>
  <c r="J16" i="10"/>
  <c r="G16" i="10"/>
  <c r="F19" i="11"/>
  <c r="D19" i="11"/>
  <c r="F9" i="11"/>
  <c r="B9" i="11"/>
  <c r="G9" i="11"/>
  <c r="G6" i="11"/>
  <c r="F22" i="11"/>
  <c r="G22" i="11"/>
  <c r="H22" i="11"/>
  <c r="D8" i="7"/>
  <c r="F8" i="7"/>
  <c r="E8" i="7"/>
  <c r="F4" i="7"/>
  <c r="B4" i="7"/>
  <c r="C28" i="11"/>
  <c r="B28" i="11"/>
  <c r="D28" i="11"/>
  <c r="G28" i="11"/>
  <c r="D29" i="10"/>
  <c r="G29" i="10"/>
  <c r="F31" i="10"/>
  <c r="H31" i="10"/>
  <c r="G24" i="10"/>
  <c r="D43" i="9"/>
  <c r="K23" i="11"/>
  <c r="C23" i="11"/>
  <c r="D23" i="11"/>
  <c r="D104" i="4"/>
  <c r="D105" i="4"/>
  <c r="D106" i="4"/>
  <c r="D102" i="4"/>
  <c r="D103" i="4"/>
  <c r="D108" i="4"/>
  <c r="B13" i="7"/>
  <c r="E6" i="7"/>
  <c r="E24" i="7"/>
  <c r="F16" i="7"/>
  <c r="D16" i="7"/>
  <c r="G24" i="7"/>
  <c r="B10" i="7"/>
  <c r="D24" i="7"/>
  <c r="G19" i="7"/>
  <c r="B24" i="7"/>
  <c r="F19" i="7"/>
  <c r="C13" i="7"/>
  <c r="B16" i="7"/>
  <c r="D6" i="7"/>
  <c r="C16" i="7"/>
  <c r="E16" i="7"/>
  <c r="F13" i="7"/>
  <c r="D13" i="7"/>
  <c r="E10" i="7"/>
  <c r="D30" i="7"/>
  <c r="C11" i="7"/>
  <c r="C7" i="7"/>
  <c r="E25" i="7"/>
  <c r="D25" i="7"/>
  <c r="G30" i="7"/>
  <c r="B20" i="7"/>
  <c r="C25" i="7"/>
  <c r="B14" i="7"/>
  <c r="F14" i="7"/>
  <c r="E14" i="7"/>
  <c r="E30" i="7"/>
  <c r="B11" i="7"/>
  <c r="F11" i="7"/>
  <c r="D7" i="7"/>
  <c r="G25" i="7"/>
  <c r="C20" i="7"/>
  <c r="C14" i="7"/>
  <c r="G14" i="7"/>
  <c r="G55" i="7"/>
  <c r="G81" i="7" s="1"/>
  <c r="B30" i="7"/>
  <c r="F7" i="7"/>
  <c r="D11" i="7"/>
  <c r="F20" i="7"/>
  <c r="E39" i="7"/>
  <c r="F39" i="7"/>
  <c r="B39" i="7"/>
  <c r="F17" i="7"/>
  <c r="B17" i="7"/>
  <c r="E17" i="7"/>
  <c r="C17" i="7"/>
  <c r="G17" i="7"/>
  <c r="D17" i="7"/>
  <c r="C39" i="7"/>
  <c r="H23" i="11"/>
  <c r="G23" i="11"/>
  <c r="J32" i="11"/>
  <c r="J26" i="11"/>
  <c r="K26" i="11"/>
  <c r="I27" i="11"/>
  <c r="I17" i="11"/>
  <c r="D20" i="11"/>
  <c r="C15" i="11"/>
  <c r="E31" i="11"/>
  <c r="K27" i="11"/>
  <c r="B32" i="11"/>
  <c r="I31" i="11"/>
  <c r="B15" i="11"/>
  <c r="J15" i="11"/>
  <c r="E26" i="11"/>
  <c r="K11" i="11"/>
  <c r="F23" i="11"/>
  <c r="E23" i="11"/>
  <c r="J27" i="11"/>
  <c r="E27" i="11"/>
  <c r="G32" i="11"/>
  <c r="I26" i="11"/>
  <c r="K13" i="11"/>
  <c r="D17" i="11"/>
  <c r="B27" i="11"/>
  <c r="K17" i="11"/>
  <c r="C31" i="11"/>
  <c r="J31" i="11"/>
  <c r="C27" i="11"/>
  <c r="K10" i="11"/>
  <c r="K12" i="11"/>
  <c r="B31" i="11"/>
  <c r="D15" i="11"/>
  <c r="C17" i="11"/>
  <c r="G26" i="11"/>
  <c r="G8" i="11"/>
  <c r="H14" i="11"/>
  <c r="F25" i="11"/>
  <c r="J23" i="11"/>
  <c r="B23" i="11"/>
  <c r="F17" i="11"/>
  <c r="G20" i="11"/>
  <c r="D32" i="11"/>
  <c r="B26" i="11"/>
  <c r="B8" i="11"/>
  <c r="D27" i="11"/>
  <c r="B17" i="11"/>
  <c r="K31" i="11"/>
  <c r="K6" i="11"/>
  <c r="C32" i="11"/>
  <c r="H32" i="11"/>
  <c r="D31" i="11"/>
  <c r="E15" i="11"/>
  <c r="F15" i="11"/>
  <c r="G15" i="11"/>
  <c r="G14" i="11"/>
  <c r="C20" i="11"/>
  <c r="I20" i="11"/>
  <c r="B20" i="11"/>
  <c r="E20" i="11"/>
  <c r="D8" i="11"/>
  <c r="B14" i="11"/>
  <c r="G33" i="11"/>
  <c r="H33" i="11"/>
  <c r="J33" i="11"/>
  <c r="C30" i="11"/>
  <c r="D30" i="11"/>
  <c r="K58" i="11"/>
  <c r="C21" i="11"/>
  <c r="E8" i="11"/>
  <c r="F14" i="11"/>
  <c r="H20" i="11"/>
  <c r="I14" i="11"/>
  <c r="J8" i="11"/>
  <c r="F20" i="11"/>
  <c r="C8" i="11"/>
  <c r="I8" i="11"/>
  <c r="I33" i="11"/>
  <c r="F33" i="11"/>
  <c r="I30" i="11"/>
  <c r="J30" i="11"/>
  <c r="B30" i="11"/>
  <c r="H8" i="11"/>
  <c r="J14" i="11"/>
  <c r="K20" i="11"/>
  <c r="E33" i="11"/>
  <c r="B33" i="11"/>
  <c r="K33" i="11"/>
  <c r="G30" i="11"/>
  <c r="H30" i="11"/>
  <c r="D25" i="8"/>
  <c r="G22" i="8"/>
  <c r="C22" i="8"/>
  <c r="F22" i="8"/>
  <c r="B22" i="8"/>
  <c r="D22" i="8"/>
  <c r="E22" i="8"/>
  <c r="F6" i="8"/>
  <c r="F24" i="8"/>
  <c r="C18" i="8"/>
  <c r="B23" i="8"/>
  <c r="E10" i="8"/>
  <c r="B13" i="8"/>
  <c r="C24" i="8"/>
  <c r="C6" i="8"/>
  <c r="F11" i="8"/>
  <c r="B18" i="8"/>
  <c r="E25" i="8"/>
  <c r="C13" i="8"/>
  <c r="G54" i="8"/>
  <c r="G81" i="8" s="1"/>
  <c r="D26" i="8"/>
  <c r="G13" i="8"/>
  <c r="F13" i="8"/>
  <c r="E6" i="8"/>
  <c r="C11" i="8"/>
  <c r="G26" i="8"/>
  <c r="B6" i="8"/>
  <c r="D23" i="8"/>
  <c r="F26" i="8"/>
  <c r="C23" i="8"/>
  <c r="D10" i="8"/>
  <c r="D13" i="8"/>
  <c r="E24" i="8"/>
  <c r="G23" i="8"/>
  <c r="G18" i="8"/>
  <c r="J24" i="10"/>
  <c r="K25" i="10"/>
  <c r="J15" i="10"/>
  <c r="I25" i="10"/>
  <c r="C19" i="10"/>
  <c r="B15" i="10"/>
  <c r="J8" i="10"/>
  <c r="C15" i="10"/>
  <c r="B19" i="10"/>
  <c r="D24" i="10"/>
  <c r="D23" i="10"/>
  <c r="D19" i="10"/>
  <c r="B28" i="10"/>
  <c r="D28" i="10"/>
  <c r="J23" i="10"/>
  <c r="E24" i="10"/>
  <c r="K15" i="10"/>
  <c r="E25" i="10"/>
  <c r="J12" i="10"/>
  <c r="F15" i="10"/>
  <c r="G6" i="10"/>
  <c r="J13" i="10"/>
  <c r="E6" i="10"/>
  <c r="D15" i="10"/>
  <c r="H24" i="10"/>
  <c r="J25" i="10"/>
  <c r="E28" i="10"/>
  <c r="G28" i="10"/>
  <c r="H28" i="10"/>
  <c r="C24" i="10"/>
  <c r="J18" i="10"/>
  <c r="K77" i="10"/>
  <c r="K39" i="10" s="1"/>
  <c r="F19" i="10"/>
  <c r="J10" i="10"/>
  <c r="G25" i="10"/>
  <c r="G19" i="10"/>
  <c r="J14" i="10"/>
  <c r="H6" i="10"/>
  <c r="B6" i="10"/>
  <c r="D6" i="10"/>
  <c r="G15" i="10"/>
  <c r="K24" i="10"/>
  <c r="J9" i="10"/>
  <c r="F25" i="10"/>
  <c r="J6" i="10"/>
  <c r="J28" i="10"/>
  <c r="I28" i="10"/>
  <c r="I9" i="10"/>
  <c r="D9" i="10"/>
  <c r="G22" i="10"/>
  <c r="E22" i="10"/>
  <c r="C14" i="10"/>
  <c r="K14" i="10"/>
  <c r="D18" i="10"/>
  <c r="I18" i="10"/>
  <c r="G23" i="10"/>
  <c r="C23" i="10"/>
  <c r="C9" i="10"/>
  <c r="H9" i="10"/>
  <c r="I23" i="10"/>
  <c r="B10" i="10"/>
  <c r="E9" i="10"/>
  <c r="E12" i="10"/>
  <c r="K12" i="10"/>
  <c r="I8" i="10"/>
  <c r="B25" i="10"/>
  <c r="H18" i="10"/>
  <c r="G18" i="10"/>
  <c r="K23" i="10"/>
  <c r="G9" i="10"/>
  <c r="K9" i="10"/>
  <c r="K22" i="10"/>
  <c r="B22" i="10"/>
  <c r="H23" i="10"/>
  <c r="B24" i="10"/>
  <c r="I14" i="10"/>
  <c r="F14" i="10"/>
  <c r="F8" i="10"/>
  <c r="B8" i="10"/>
  <c r="B18" i="10"/>
  <c r="C18" i="10"/>
  <c r="F23" i="10"/>
  <c r="B9" i="10"/>
  <c r="K18" i="10"/>
  <c r="G8" i="10"/>
  <c r="K8" i="11"/>
  <c r="K14" i="11"/>
  <c r="D21" i="11"/>
  <c r="I21" i="11"/>
  <c r="J21" i="11"/>
  <c r="E21" i="11"/>
  <c r="G21" i="11"/>
  <c r="H21" i="11"/>
  <c r="B21" i="11"/>
  <c r="F21" i="11"/>
  <c r="K21" i="11"/>
  <c r="F17" i="8"/>
  <c r="G17" i="8"/>
  <c r="B17" i="8"/>
  <c r="D17" i="8"/>
  <c r="E17" i="8"/>
  <c r="C17" i="8"/>
  <c r="G39" i="10"/>
  <c r="F39" i="10"/>
  <c r="J39" i="10"/>
  <c r="I39" i="10"/>
  <c r="E39" i="10"/>
  <c r="D39" i="10"/>
  <c r="C39" i="10"/>
  <c r="B39" i="10"/>
  <c r="H39" i="10"/>
  <c r="R288" i="98"/>
  <c r="R289" i="98"/>
  <c r="R285" i="98"/>
  <c r="R294" i="99"/>
  <c r="R295" i="99"/>
  <c r="L285" i="99"/>
  <c r="L220" i="99"/>
  <c r="Q288" i="99"/>
  <c r="Q291" i="99"/>
  <c r="R291" i="99"/>
  <c r="Q294" i="99"/>
  <c r="Q295" i="99"/>
  <c r="D44" i="9" l="1"/>
  <c r="G38" i="11"/>
  <c r="K9" i="11"/>
  <c r="K38" i="11" s="1"/>
  <c r="E38" i="11"/>
  <c r="I38" i="11"/>
  <c r="H38" i="11"/>
  <c r="F38" i="11"/>
  <c r="D38" i="11"/>
  <c r="B38" i="11"/>
  <c r="J38" i="11"/>
  <c r="E38" i="8"/>
  <c r="D38" i="8"/>
  <c r="B38" i="8"/>
  <c r="C38" i="8"/>
  <c r="F38" i="8"/>
  <c r="C38" i="11"/>
  <c r="K75" i="11"/>
  <c r="D79" i="8"/>
  <c r="G79" i="8"/>
  <c r="D81" i="7"/>
  <c r="D39" i="7" s="1"/>
  <c r="L212" i="98"/>
  <c r="Q282" i="98" s="1"/>
  <c r="L235" i="98"/>
  <c r="L279" i="98"/>
  <c r="Q288" i="98" l="1"/>
  <c r="Q289" i="98" s="1"/>
  <c r="Q285" i="9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MKC/HBS</author>
  </authors>
  <commentList>
    <comment ref="I7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76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80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84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88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92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96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100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104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</commentList>
</comments>
</file>

<file path=xl/sharedStrings.xml><?xml version="1.0" encoding="utf-8"?>
<sst xmlns="http://schemas.openxmlformats.org/spreadsheetml/2006/main" count="8309" uniqueCount="1910">
  <si>
    <t>List of Statistics</t>
  </si>
  <si>
    <t>Appendix 1a : House Completions 1981 - 2023 Inside &amp; Outside DA</t>
  </si>
  <si>
    <t>Appendix 1b : Quarterly House Completions, Starts and Under Construction 1989 - 2023</t>
  </si>
  <si>
    <t>Appendix 1c : House Completions, Starts and Under Construction by Tenure 1989 - 2023</t>
  </si>
  <si>
    <t>Appendix 1d : House Completions, Starts and Under Construction 1989 - 2023</t>
  </si>
  <si>
    <t>Appendix 1e : Percentage and Number of House Completions by Tenure 1991 - 2023</t>
  </si>
  <si>
    <t>Appendix 1f : House Completions by house size (bedrooms) 1991 - 2023</t>
  </si>
  <si>
    <t>Appendix 1g : House Starts 1991 - 2023 Inside &amp; Outside DA</t>
  </si>
  <si>
    <t>Appendix 1h : Percentage and Number of House Starts by Tenure 1991 - 2023</t>
  </si>
  <si>
    <t>Appendix 1j : House Starts by house size (bedrooms) 1991 - 2023</t>
  </si>
  <si>
    <t>Appendix 1k : House Completions 1981 - 2023 Inside (CNT/EP &amp; Non CNT/EP) &amp; Outside DA</t>
  </si>
  <si>
    <t>Notes</t>
  </si>
  <si>
    <t>1) All figures given are gross</t>
  </si>
  <si>
    <t>2) Net completion figures are gross completions - losses</t>
  </si>
  <si>
    <t>3) All physical completions are counted and losses deducted from original stock figure before new stock is calculated.</t>
  </si>
  <si>
    <t>lewis.hales@milton-keynes.gov.uk</t>
  </si>
  <si>
    <t>01.07.2023</t>
  </si>
  <si>
    <t>Appendix 1a : House Completions 1981 - 2024 Inside &amp; Outside Designated Area</t>
  </si>
  <si>
    <t xml:space="preserve"> </t>
  </si>
  <si>
    <t>In DA</t>
  </si>
  <si>
    <t>Out DA</t>
  </si>
  <si>
    <t>Total (Gross)</t>
  </si>
  <si>
    <t>Losses</t>
  </si>
  <si>
    <t>1977/78*</t>
  </si>
  <si>
    <t>not known</t>
  </si>
  <si>
    <t>* MKP Derived 77-1981</t>
  </si>
  <si>
    <t>**</t>
  </si>
  <si>
    <t>1978/79*</t>
  </si>
  <si>
    <t>1979/80*</t>
  </si>
  <si>
    <t>1980/81*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</si>
  <si>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</si>
  <si>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</si>
  <si>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</si>
  <si>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</si>
  <si>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</si>
  <si>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</si>
  <si>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</si>
  <si>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</si>
  <si>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</si>
  <si>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</si>
  <si>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</si>
  <si>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</si>
  <si>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</si>
  <si>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</si>
  <si>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</si>
  <si>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</si>
  <si>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</si>
  <si>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</si>
  <si>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</si>
  <si>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</si>
  <si>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 xml:space="preserve">2001/02 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</si>
  <si>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</si>
  <si>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</si>
  <si>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</si>
  <si>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</si>
  <si>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</si>
  <si>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</si>
  <si>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</si>
  <si>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</si>
  <si>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</si>
  <si>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</si>
  <si>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</si>
  <si>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</si>
  <si>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</si>
  <si>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</si>
  <si>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</si>
  <si>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</si>
  <si>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</si>
  <si>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</si>
  <si>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</si>
  <si>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</si>
  <si>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</si>
  <si>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</si>
  <si>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</si>
  <si>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</si>
  <si>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1999/2001</t>
  </si>
  <si>
    <t>2001/2006</t>
  </si>
  <si>
    <t>2006/2011</t>
  </si>
  <si>
    <t>2011/2016</t>
  </si>
  <si>
    <t>2016/2021</t>
  </si>
  <si>
    <t>2021/2026</t>
  </si>
  <si>
    <t>Total</t>
  </si>
  <si>
    <t xml:space="preserve">** At 1st April 1977 there were 14,246 homes across MK built by </t>
  </si>
  <si>
    <t>the Development Corporation, council and private enterprise the</t>
  </si>
  <si>
    <t>population of MK was 76,000</t>
  </si>
  <si>
    <t>Appendix 1b : Quarterly House Completions, Starts and Under Construction 1989 - 2025</t>
  </si>
  <si>
    <t xml:space="preserve"> Quarter</t>
  </si>
  <si>
    <t>Completions</t>
  </si>
  <si>
    <t xml:space="preserve"> Starts</t>
  </si>
  <si>
    <t>Under Construction</t>
  </si>
  <si>
    <t>Annual Comps</t>
  </si>
  <si>
    <t>Annual Starts</t>
  </si>
  <si>
    <t>Net Completions</t>
  </si>
  <si>
    <t>Annual Losses</t>
  </si>
  <si>
    <t>1st Apr-30th June 89</t>
  </si>
  <si>
    <t>1st Jul-30th Sept 89</t>
  </si>
  <si>
    <t>1st Oct-31stDec 89</t>
  </si>
  <si>
    <t>1st Jan-31st Mar 90</t>
  </si>
  <si>
    <t>1st Apr-30th June 90</t>
  </si>
  <si>
    <t>1st Jul-30th Sept 90</t>
  </si>
  <si>
    <t>1st Oct-31st Dec 90</t>
  </si>
  <si>
    <t>1st Jan- 31st Mar 91</t>
  </si>
  <si>
    <t>1st Apr-30th June 91</t>
  </si>
  <si>
    <t>1st Jul-30th Sept 91</t>
  </si>
  <si>
    <t>1st Oct-31st Dec 91</t>
  </si>
  <si>
    <t>1st Jan-31st Mar 92</t>
  </si>
  <si>
    <t>1st Apr-30th June 92</t>
  </si>
  <si>
    <t>1st Jul-30th Sept 92</t>
  </si>
  <si>
    <t>1st Oct-31st Dec 92</t>
  </si>
  <si>
    <t>1st Jan-31st Mar 93</t>
  </si>
  <si>
    <t>1st Apr-30th June 93</t>
  </si>
  <si>
    <t>1st Jul-30th Sept 93</t>
  </si>
  <si>
    <t>1st Oct-31st Dec 93</t>
  </si>
  <si>
    <t>1st Jan-31st Mar 94</t>
  </si>
  <si>
    <t>1st Apr-30th June 94</t>
  </si>
  <si>
    <t>1st Jul-30th Sept 94</t>
  </si>
  <si>
    <t>1st Oct-31st Dec 94</t>
  </si>
  <si>
    <t>1st Jan-31st Mar 95</t>
  </si>
  <si>
    <t>1st Apr-30th June 95</t>
  </si>
  <si>
    <t>1st Jul-30th Sept 95</t>
  </si>
  <si>
    <t>1st Oct-31st Dec 95</t>
  </si>
  <si>
    <t>1st Jan-31st Mar 96</t>
  </si>
  <si>
    <t>1st Apr-30th June 96</t>
  </si>
  <si>
    <t>1st Jul-30th Sept 96</t>
  </si>
  <si>
    <t>1st Oct-31st Dec 96</t>
  </si>
  <si>
    <t>1st Jan-31st Mar 97</t>
  </si>
  <si>
    <t>1st Apr-30th June 97</t>
  </si>
  <si>
    <t>1st Jul-30th Sept 97</t>
  </si>
  <si>
    <t>1st Oct-31st Dec 97</t>
  </si>
  <si>
    <t>1st Jan-31st Mar 98</t>
  </si>
  <si>
    <t>1st Apr-30th June 98</t>
  </si>
  <si>
    <t>1st Jul-30th Sept 98</t>
  </si>
  <si>
    <t>1st Oct-31st Dec 98</t>
  </si>
  <si>
    <t>1st Jan-31st Mar 99</t>
  </si>
  <si>
    <t>1st Apr-30th June 99</t>
  </si>
  <si>
    <t>1st Jul-30th Sept 99</t>
  </si>
  <si>
    <t>1st Oct-31st Dec 99</t>
  </si>
  <si>
    <t>1st Jan-31st Mar 00</t>
  </si>
  <si>
    <t>1st Apr-30th June 00</t>
  </si>
  <si>
    <t>1st Jul-30th Sept 00</t>
  </si>
  <si>
    <t>1st Oct-31st Dec 00</t>
  </si>
  <si>
    <t>1st Jan-31st Mar 01</t>
  </si>
  <si>
    <t>1st Apr-30th June 01</t>
  </si>
  <si>
    <t>1st Jul-30th Sept 01</t>
  </si>
  <si>
    <t>1st Oct-31st Dec 01</t>
  </si>
  <si>
    <t>1st Jan-31st Mar 02</t>
  </si>
  <si>
    <t>1st Apr-30th June 02</t>
  </si>
  <si>
    <t>1st Jul-30th Sept 02</t>
  </si>
  <si>
    <t>1st Oct-31st Dec 02</t>
  </si>
  <si>
    <t>1st Jan-31st Mar 03</t>
  </si>
  <si>
    <t>1st Apr-30th June 03</t>
  </si>
  <si>
    <t>1st Jul-30th Sept 03</t>
  </si>
  <si>
    <t>1st Oct-31st Dec 03</t>
  </si>
  <si>
    <t>1st Jan-31st Mar 04</t>
  </si>
  <si>
    <t>1st Apr-30th June 04</t>
  </si>
  <si>
    <t>1st Jul-30th Sept 04</t>
  </si>
  <si>
    <t>1st Oct-31st Dec 04</t>
  </si>
  <si>
    <t>1st Jan-31st Mar 05</t>
  </si>
  <si>
    <t>1st Apr-30th June 05</t>
  </si>
  <si>
    <t>1st Jul-30th Sept 05</t>
  </si>
  <si>
    <t>1st Oct-31st Dec 05</t>
  </si>
  <si>
    <t>1st Jan-31st Mar 06</t>
  </si>
  <si>
    <t>1st Apr-30th June 06</t>
  </si>
  <si>
    <t>1st Jul-30th Sept 06</t>
  </si>
  <si>
    <t>1st Oct-31st Dec 06</t>
  </si>
  <si>
    <t>1st Jan-31st Mar 07</t>
  </si>
  <si>
    <t>1st Apr-30th June 07</t>
  </si>
  <si>
    <t>1st Jul-30th Sept 07</t>
  </si>
  <si>
    <t>1st Oct-31st Dec 07</t>
  </si>
  <si>
    <t>1st Jan-31st Mar 08</t>
  </si>
  <si>
    <t>1st Apr-30th June 08</t>
  </si>
  <si>
    <t>1st Jul-30th Sept 08</t>
  </si>
  <si>
    <t>1st Oct-31st Dec 08</t>
  </si>
  <si>
    <t>1st Jan-31st Mar 09</t>
  </si>
  <si>
    <t>1st Apr-30th June 09</t>
  </si>
  <si>
    <t>1st Jul-30th Sept 09</t>
  </si>
  <si>
    <t>1st Oct-31st Dec 09</t>
  </si>
  <si>
    <t>1st Jan-31st Mar 10</t>
  </si>
  <si>
    <t>1st Apr-30th June 10</t>
  </si>
  <si>
    <t>1st Jul-30th Sept 10</t>
  </si>
  <si>
    <t>1st Oct-31st Dec 10</t>
  </si>
  <si>
    <t>1st Jan-31st Mar 11</t>
  </si>
  <si>
    <t>1st Apr-30th June 11</t>
  </si>
  <si>
    <t>1st Jul-30th Sept 11</t>
  </si>
  <si>
    <t>1st Oct-31st Dec 11</t>
  </si>
  <si>
    <t>1st Jan-31st Mar 12</t>
  </si>
  <si>
    <t>1st Apr-30th June 12</t>
  </si>
  <si>
    <t>1st Jul-30th Sept 12</t>
  </si>
  <si>
    <t>1st Oct-31st Dec 12</t>
  </si>
  <si>
    <t>1st Jan-31st Mar 13</t>
  </si>
  <si>
    <t>1st Apr-30th June 13</t>
  </si>
  <si>
    <t>1st Jul-30th Sept 13</t>
  </si>
  <si>
    <t>1st Oct-31st Dec 13</t>
  </si>
  <si>
    <t>1st Jan-31st Mar 14</t>
  </si>
  <si>
    <t>1st Apr-30th June 14</t>
  </si>
  <si>
    <t>1st July-30th Sept 14</t>
  </si>
  <si>
    <t>1st Oct-31st Dec 14</t>
  </si>
  <si>
    <t>1st Jan-31st Mar 15</t>
  </si>
  <si>
    <t>1st Apr-30th June 15</t>
  </si>
  <si>
    <t>1st July-30th Sept 15</t>
  </si>
  <si>
    <t>1st Oct-31st Dec 15</t>
  </si>
  <si>
    <t>1st Jan-31st March 16</t>
  </si>
  <si>
    <t>1st Apr-30th June 16</t>
  </si>
  <si>
    <t>1st July-30th Sept 16</t>
  </si>
  <si>
    <t>1st Oct-31st Dec 16</t>
  </si>
  <si>
    <t>1st Jan-31st March 17</t>
  </si>
  <si>
    <t>1st Apr-30th June 17</t>
  </si>
  <si>
    <t>1st July-30th Sept 17</t>
  </si>
  <si>
    <t>1st Oct-31st Dec 17</t>
  </si>
  <si>
    <t>1st Jan-31st Mar 18</t>
  </si>
  <si>
    <t>1st Apr-30th June 18</t>
  </si>
  <si>
    <t>1st July-30th Sept 18</t>
  </si>
  <si>
    <t>1st Oct-31st Dec 18</t>
  </si>
  <si>
    <t>1st Jan-31st Mar 19</t>
  </si>
  <si>
    <t>1st Apr-30th June 19</t>
  </si>
  <si>
    <t>1st July-30th Sept 19</t>
  </si>
  <si>
    <t>1st Oct-31st Dec 19</t>
  </si>
  <si>
    <t>1st Jan-31st Mar 20</t>
  </si>
  <si>
    <t>1st Apr-30th June 20</t>
  </si>
  <si>
    <t>1st July-30th Sept 20</t>
  </si>
  <si>
    <t>1st Oct-31st Dec 20</t>
  </si>
  <si>
    <t>1st Jan-31st Mar 21</t>
  </si>
  <si>
    <t>1st Apr-30 Jun 21</t>
  </si>
  <si>
    <t>1st Jul-30 Sept 21</t>
  </si>
  <si>
    <t>1st Oct-31st Dec 22</t>
  </si>
  <si>
    <t>1st Jan - 31st Mar 22</t>
  </si>
  <si>
    <t>1st Apr-30 Jun 22</t>
  </si>
  <si>
    <t>1st Jul-30 Sept 22</t>
  </si>
  <si>
    <t>1st Jan - 31st Mar 23</t>
  </si>
  <si>
    <t>1st Apr-30 Jun 23</t>
  </si>
  <si>
    <t>1st Jul-30 Sept 23</t>
  </si>
  <si>
    <t>1st Oct-31st Dec 23</t>
  </si>
  <si>
    <t>1st Jan-31st Mar 24</t>
  </si>
  <si>
    <t>1st Apr-30 Jun 24</t>
  </si>
  <si>
    <t>1st Jul-30 Sept 24</t>
  </si>
  <si>
    <t>1st Oct-31st Dec 24</t>
  </si>
  <si>
    <t>1st Jan - 31st Mar 25</t>
  </si>
  <si>
    <t>Note:</t>
  </si>
  <si>
    <t>Losses Revised (Now incl. Losses when site starts)</t>
  </si>
  <si>
    <t>Appendix 1c : House Completions, Starts and Under Construction by Tenure 1989 - 2024</t>
  </si>
  <si>
    <t xml:space="preserve"> Completions</t>
  </si>
  <si>
    <t>Starts</t>
  </si>
  <si>
    <t xml:space="preserve"> Under Construction</t>
  </si>
  <si>
    <t>Loss Tenure</t>
  </si>
  <si>
    <t xml:space="preserve"> O/O</t>
  </si>
  <si>
    <t xml:space="preserve"> Other</t>
  </si>
  <si>
    <t>O/O</t>
  </si>
  <si>
    <t>Other</t>
  </si>
  <si>
    <t>1st April 1989</t>
  </si>
  <si>
    <t>1st April 1989 - 1990</t>
  </si>
  <si>
    <t>1st April 1990 - 1991</t>
  </si>
  <si>
    <t>1st April 1991 - 1992</t>
  </si>
  <si>
    <t>1st April 1992 - 1993</t>
  </si>
  <si>
    <t>1st April 1993 - 1994</t>
  </si>
  <si>
    <t>1st April 1994 - 1995</t>
  </si>
  <si>
    <t>1st April 1995 - 1996</t>
  </si>
  <si>
    <t>1st April 1996 - 1997</t>
  </si>
  <si>
    <t>1st April 1997 - 1998</t>
  </si>
  <si>
    <t>1st April 1998 - 1999</t>
  </si>
  <si>
    <t>1st April 1999 - 2000</t>
  </si>
  <si>
    <t>1st April 2000 - 2001</t>
  </si>
  <si>
    <t>29 HA, 8 O/O</t>
  </si>
  <si>
    <t>1st April 2001 - 2002</t>
  </si>
  <si>
    <t>1st April 2002 - 2003</t>
  </si>
  <si>
    <t>1st April 2003 - 2004</t>
  </si>
  <si>
    <t>52 SR, 8 O/O</t>
  </si>
  <si>
    <t>1st April 2004 - 2005</t>
  </si>
  <si>
    <t>1st April 2005 - 2006</t>
  </si>
  <si>
    <t>1st April 2006 - 2007</t>
  </si>
  <si>
    <t>1st April 2007 - 2008</t>
  </si>
  <si>
    <t>1st April 2008 - 2009</t>
  </si>
  <si>
    <t>1st April 2009 - 2010</t>
  </si>
  <si>
    <t>1st April 2010 - 2011</t>
  </si>
  <si>
    <t>1st April 2011 -2012</t>
  </si>
  <si>
    <t>1st April 2012 -2013</t>
  </si>
  <si>
    <t>12 O/O 1 S/R</t>
  </si>
  <si>
    <t>1st April 2013-2014</t>
  </si>
  <si>
    <t>1st April 2014-2015</t>
  </si>
  <si>
    <t>1st April 2015-2016</t>
  </si>
  <si>
    <t>1st April 2016-2017</t>
  </si>
  <si>
    <t>1st April 2017-2018</t>
  </si>
  <si>
    <t>1st April 2018-2019</t>
  </si>
  <si>
    <t>1st April 2019-2020</t>
  </si>
  <si>
    <t>1st April 2020-2021</t>
  </si>
  <si>
    <t>1st April 2021-2022</t>
  </si>
  <si>
    <t>1st April 2022-2023</t>
  </si>
  <si>
    <t>O/O &amp; SR</t>
  </si>
  <si>
    <t>1st April 2023-2024</t>
  </si>
  <si>
    <t>O/O = Owner Occupied</t>
  </si>
  <si>
    <t>H/A = Housing Association</t>
  </si>
  <si>
    <t>S/R = Social Rented</t>
  </si>
  <si>
    <t>O/O contains Developer Sale, Low Cost Sale</t>
  </si>
  <si>
    <t>Other Contains - Shared Ownership, Social Rent, Intermediate Rent, Private Rent., Reduce Cost Sale</t>
  </si>
  <si>
    <t>Appendix 1d : House Completions, Starts and Under Construction 1989 - 2024</t>
  </si>
  <si>
    <t>Number of annual House Completions, and Starts, and number of dwellings</t>
  </si>
  <si>
    <t>Under Construction at 1st April each Year</t>
  </si>
  <si>
    <t>Under  Construction</t>
  </si>
  <si>
    <t>1st April 2011 - 2012</t>
  </si>
  <si>
    <t>1st April 2012 - 2013</t>
  </si>
  <si>
    <t>1st April 2013 - 2014</t>
  </si>
  <si>
    <t>1st April 2014 - 2015</t>
  </si>
  <si>
    <t>1st April 2015 - 2016</t>
  </si>
  <si>
    <t>1st April 2016 - 2017</t>
  </si>
  <si>
    <t>1st April 2017 - 2018</t>
  </si>
  <si>
    <t>1st April 2018 - 2019</t>
  </si>
  <si>
    <t>1st April 2019 - 2020</t>
  </si>
  <si>
    <t>1st April 2020 - 2021</t>
  </si>
  <si>
    <t>1st April 2024-2025</t>
  </si>
  <si>
    <t>Appendix 1e : Percentage and Number of House Completions by Tenure 1991 - 2024</t>
  </si>
  <si>
    <t>Owner Occupied</t>
  </si>
  <si>
    <t>HA Social Rent</t>
  </si>
  <si>
    <t>Shared Ownership - Reduced Cost</t>
  </si>
  <si>
    <t>Private Rent</t>
  </si>
  <si>
    <t>Public Rent</t>
  </si>
  <si>
    <t>1st April 1991/92</t>
  </si>
  <si>
    <t>1st April 1992/93</t>
  </si>
  <si>
    <t>1st April 1993/94</t>
  </si>
  <si>
    <t>1st April 1994/95</t>
  </si>
  <si>
    <t>1st April 1995/96</t>
  </si>
  <si>
    <t>1st April 1996/97</t>
  </si>
  <si>
    <t>1st April 1997/98</t>
  </si>
  <si>
    <t>1st April 1998/99</t>
  </si>
  <si>
    <t>1st April 1999/00</t>
  </si>
  <si>
    <t>1st April 2000/01</t>
  </si>
  <si>
    <t>1st April 2001/02</t>
  </si>
  <si>
    <t>1st April 2002/03</t>
  </si>
  <si>
    <t>1st April 2003/04</t>
  </si>
  <si>
    <t>1st April 2004/05</t>
  </si>
  <si>
    <t>1st April 2005/06</t>
  </si>
  <si>
    <t>1st April 2006/07</t>
  </si>
  <si>
    <t>1st April 2007/08</t>
  </si>
  <si>
    <t>Tenure From 2008</t>
  </si>
  <si>
    <t>HA Social Rent Only</t>
  </si>
  <si>
    <t>INTERMEDIATE (Shared Ownership, Intermediate Rent, Assisted Sale inc Reduced Cost Sale etc)</t>
  </si>
  <si>
    <t>1st April 2008/09</t>
  </si>
  <si>
    <t>1st April 2009/10</t>
  </si>
  <si>
    <t>1st April 2010/11</t>
  </si>
  <si>
    <t>1st April 2011/12</t>
  </si>
  <si>
    <t>1st April 2012/13</t>
  </si>
  <si>
    <t>1st April 2013/14</t>
  </si>
  <si>
    <t>1st April 2014/15</t>
  </si>
  <si>
    <t>1st April 2015/16</t>
  </si>
  <si>
    <t>1st April 2016/17</t>
  </si>
  <si>
    <t>1st April 2017/18</t>
  </si>
  <si>
    <t>1st April 2018/19</t>
  </si>
  <si>
    <t>Note: Unknown HA recorded in Shared Ownership/Intermediate Rent</t>
  </si>
  <si>
    <t>1st April 2019/2020</t>
  </si>
  <si>
    <t>1st April 2020/2021</t>
  </si>
  <si>
    <t>1st April 2021/2022</t>
  </si>
  <si>
    <t>1st April 2022/2023</t>
  </si>
  <si>
    <t>Average Since 1991</t>
  </si>
  <si>
    <t>HA Social / Intermediate Rent</t>
  </si>
  <si>
    <t>3 O/O</t>
  </si>
  <si>
    <t>5 O/O</t>
  </si>
  <si>
    <t>Reduced Cost Introduced</t>
  </si>
  <si>
    <t>10 O/O</t>
  </si>
  <si>
    <t>13 O/O</t>
  </si>
  <si>
    <t>17 owner occupied Low Cost Sale counted as Affordable and put into SO/RCS</t>
  </si>
  <si>
    <t>12 O/O</t>
  </si>
  <si>
    <t>78 Reduced Cost Sale O/O and RSL</t>
  </si>
  <si>
    <t>16 O/O</t>
  </si>
  <si>
    <t>From DLG</t>
  </si>
  <si>
    <t>Tenure From 2010</t>
  </si>
  <si>
    <t>INTERMEDIATE (Shared Ownership, Intermediate Rent, Affordable Rent)</t>
  </si>
  <si>
    <t>1st April 2023/2024</t>
  </si>
  <si>
    <t>1st April 2024/2025</t>
  </si>
  <si>
    <t>Note: Uknown difference between OO &amp; Private Rent due to technical reporting issues</t>
  </si>
  <si>
    <t>1st April 2025/2026</t>
  </si>
  <si>
    <t>HA = Housing Association</t>
  </si>
  <si>
    <t>2008/2010</t>
  </si>
  <si>
    <t>- Market is Developer Sale and individual builds</t>
  </si>
  <si>
    <t>- Intermediate contains Shared Ownership, Assisted Sale i.e. Reduce Cost Sale, Low Cost sale and Intermediate Rent</t>
  </si>
  <si>
    <t>- Social Rent contains rental housing only.</t>
  </si>
  <si>
    <t>- Market is Developer Sale, Reduced Cost Sale, Low Cost Sale and individual builds</t>
  </si>
  <si>
    <t>- Intermediate contains Shared Ownership and Intermediate Rent</t>
  </si>
  <si>
    <t>Appendix 1f : House Completions by house size (bedrooms) 1991 - 2024</t>
  </si>
  <si>
    <t>Percentage of Completions by House Type</t>
  </si>
  <si>
    <t>1 bed flat</t>
  </si>
  <si>
    <t>2 bed flat</t>
  </si>
  <si>
    <t>3+ bed flat</t>
  </si>
  <si>
    <t>1 bed house</t>
  </si>
  <si>
    <t>2 bed house</t>
  </si>
  <si>
    <t>3 bed house</t>
  </si>
  <si>
    <t>4 bed house</t>
  </si>
  <si>
    <t>5+ bed house</t>
  </si>
  <si>
    <t>Other not known</t>
  </si>
  <si>
    <t>1st April 1991</t>
  </si>
  <si>
    <t>1st April 2019/20</t>
  </si>
  <si>
    <t>1st April 2020/21</t>
  </si>
  <si>
    <t>1st April 2021/22</t>
  </si>
  <si>
    <t>1st April 2022/23</t>
  </si>
  <si>
    <t>Average since 1991</t>
  </si>
  <si>
    <t>Number of Completions by House Type</t>
  </si>
  <si>
    <t>Appendix 1g : House Starts 1991 - 2025 Inside &amp; Outside DA</t>
  </si>
  <si>
    <t>Starts in DA</t>
  </si>
  <si>
    <t>Starts Outside DA</t>
  </si>
  <si>
    <t>Total Starts</t>
  </si>
  <si>
    <t>2001/02</t>
  </si>
  <si>
    <t>Appendix 1h : Percentage and Number of House Starts by Tenure 1991 - 2024</t>
  </si>
  <si>
    <t>HA Social/Intermediate Rent</t>
  </si>
  <si>
    <t>Incl 31 RCS and 24 Low Cost Sale</t>
  </si>
  <si>
    <t>INTERMEDIATE (Shared Ownership, and Intermediate Rent, Affordable Rent)</t>
  </si>
  <si>
    <t>Inc 30 Special Rent in Social Rent</t>
  </si>
  <si>
    <t>Total Starts since 1991</t>
  </si>
  <si>
    <t>Appendix 1j : House Starts by house size (bedrooms) 1991 - 2024</t>
  </si>
  <si>
    <t>Percentage of Starts by House Type</t>
  </si>
  <si>
    <t>Number of Starts by House Type</t>
  </si>
  <si>
    <t>31 added to 2bf because not in database</t>
  </si>
  <si>
    <t>ID</t>
  </si>
  <si>
    <t>SETT</t>
  </si>
  <si>
    <t>SCHNAME</t>
  </si>
  <si>
    <t>SCHREF</t>
  </si>
  <si>
    <t>APPNAME</t>
  </si>
  <si>
    <t>SCHSTAGE</t>
  </si>
  <si>
    <t>Type</t>
  </si>
  <si>
    <t>APPTYPE</t>
  </si>
  <si>
    <t>DEVUNITS</t>
  </si>
  <si>
    <t>COMP</t>
  </si>
  <si>
    <t>UNCON</t>
  </si>
  <si>
    <t>NYS</t>
  </si>
  <si>
    <t>CALC_AREA</t>
  </si>
  <si>
    <t>STARTD</t>
  </si>
  <si>
    <t>COMPD</t>
  </si>
  <si>
    <t>TENURE</t>
  </si>
  <si>
    <t>TENUSUB</t>
  </si>
  <si>
    <t>New_Planning_Ref</t>
  </si>
  <si>
    <t>New_Building_Reg_Ref</t>
  </si>
  <si>
    <t>DECISION</t>
  </si>
  <si>
    <t>DECDATE</t>
  </si>
  <si>
    <t>PROPOSAL</t>
  </si>
  <si>
    <t>STATE</t>
  </si>
  <si>
    <t>Green_Brown</t>
  </si>
  <si>
    <t>DELETED</t>
  </si>
  <si>
    <t>ASTWOOD</t>
  </si>
  <si>
    <t>ST PETERS CHURCH</t>
  </si>
  <si>
    <t>ASTWD004</t>
  </si>
  <si>
    <t>LEGAL/DESIGN</t>
  </si>
  <si>
    <t>APPLICATION</t>
  </si>
  <si>
    <t>FULL</t>
  </si>
  <si>
    <t>OWNER OCCUPIED</t>
  </si>
  <si>
    <t>PRIVATE PLOTS</t>
  </si>
  <si>
    <t>20/03131/FUL</t>
  </si>
  <si>
    <t>21/06243/IN</t>
  </si>
  <si>
    <t>PERMISSION</t>
  </si>
  <si>
    <t>CONVERSION OG GRADE II LISTED CHURCH INTO A SINGLE DWELLING</t>
  </si>
  <si>
    <t>APPROVED</t>
  </si>
  <si>
    <t>BROWNFIELD</t>
  </si>
  <si>
    <t>LAND OFF CRANFIELD ROAD</t>
  </si>
  <si>
    <t>ASTWD003</t>
  </si>
  <si>
    <t>ASTRUM CONSTRUCTION LTD</t>
  </si>
  <si>
    <t>UNDER CONSTRUCTION</t>
  </si>
  <si>
    <t>DEVELOPER SALE</t>
  </si>
  <si>
    <t>20/01834/FUL</t>
  </si>
  <si>
    <t>22/29942/IN</t>
  </si>
  <si>
    <t>ERECTION OF 5 NEW DWELLINGS</t>
  </si>
  <si>
    <t>GREENFIELD</t>
  </si>
  <si>
    <t>BEANHILL</t>
  </si>
  <si>
    <t>7-9 MARRAM CLOSE</t>
  </si>
  <si>
    <t>BEAN001</t>
  </si>
  <si>
    <t>MK COUNCIL</t>
  </si>
  <si>
    <t>HOUSING ASSOCIATION</t>
  </si>
  <si>
    <t>SOCIAL RENT</t>
  </si>
  <si>
    <t>20/03308/FUL</t>
  </si>
  <si>
    <t>20/09919/OTHFP</t>
  </si>
  <si>
    <t>REBUILD OF 2 DWELLINGS AFTER FIRE DAMAGE</t>
  </si>
  <si>
    <t>BLETCHEY</t>
  </si>
  <si>
    <t>SIMPSON ROAD</t>
  </si>
  <si>
    <t>BLETCH1015</t>
  </si>
  <si>
    <t>MCCANN HOMES</t>
  </si>
  <si>
    <t>MIXED TENURE</t>
  </si>
  <si>
    <t>19/02228/FUL</t>
  </si>
  <si>
    <t>22/17169/IN</t>
  </si>
  <si>
    <t>ERECTION OF TWO RESIDENTIAL BUILDINGS CONSISTING 40 APARTMENTS AND DEMO OF 18 SIMPSON ROAD FOR ACCESS.</t>
  </si>
  <si>
    <t>BLETCHLEY</t>
  </si>
  <si>
    <t>WALNUT DRIVE</t>
  </si>
  <si>
    <t>BLETCH1024</t>
  </si>
  <si>
    <t>AFFORDABLE RENT</t>
  </si>
  <si>
    <t>21/00211/FUL</t>
  </si>
  <si>
    <t>REDEVELOPMENT OF SITE FOR HOUSING</t>
  </si>
  <si>
    <t>174 WESTERN ROAD</t>
  </si>
  <si>
    <t>BLETCH1046</t>
  </si>
  <si>
    <t>MR TARIK ALI</t>
  </si>
  <si>
    <t>21/02004/FUL</t>
  </si>
  <si>
    <t>ERECTION OF 1 NO. BEDROOM BUNGALOW</t>
  </si>
  <si>
    <t>151-153 QUEENSWAY EXTENSION</t>
  </si>
  <si>
    <t>BLETCH583</t>
  </si>
  <si>
    <t>K&amp;S BUILDING LTD</t>
  </si>
  <si>
    <t>19/03255/FUL</t>
  </si>
  <si>
    <t>FIRST FLOOR EXTENTION TO ADD TWO FLATS.</t>
  </si>
  <si>
    <t>18 CRAIGMORE AVENUE</t>
  </si>
  <si>
    <t>BLETCH562</t>
  </si>
  <si>
    <t>MR CHRIS NAZARKO</t>
  </si>
  <si>
    <t>19/00155/FUL</t>
  </si>
  <si>
    <t>19/08598/PAS</t>
  </si>
  <si>
    <t>DEM OF EXISTING DWELLING AND ERECTION OF NEW DWELLING.</t>
  </si>
  <si>
    <t>10 PRINCES WAY</t>
  </si>
  <si>
    <t>BLETCH1045</t>
  </si>
  <si>
    <t>MS DE FILIIPO</t>
  </si>
  <si>
    <t>21/01519/PANA1C</t>
  </si>
  <si>
    <t>22/30043/IN</t>
  </si>
  <si>
    <t>CHANGE OF USE FROM SHOP TO TWO STUDIO FLATS</t>
  </si>
  <si>
    <t>50 SURREY PLACE</t>
  </si>
  <si>
    <t>BLETCH1020</t>
  </si>
  <si>
    <t>MR G COLUCCI</t>
  </si>
  <si>
    <t>20/02954/FUL</t>
  </si>
  <si>
    <t>22/08602/IN</t>
  </si>
  <si>
    <t>TWO STORY SIDE EXTENSION TO CREATE TWO SELF CONTAINED FLATS</t>
  </si>
  <si>
    <t>53 KENNET DRIVE</t>
  </si>
  <si>
    <t>BLETCH78</t>
  </si>
  <si>
    <t>MR J HURST</t>
  </si>
  <si>
    <t>19/02917/FUL</t>
  </si>
  <si>
    <t>21/025862/IN</t>
  </si>
  <si>
    <t>CONSTRUCTION OF ATTACHED DWELLING</t>
  </si>
  <si>
    <t>PARK GARDENS OPPOSITE FENNELLA</t>
  </si>
  <si>
    <t>BLETCH1057</t>
  </si>
  <si>
    <t>MR FRANK SMITH</t>
  </si>
  <si>
    <t>22/00266/FUL</t>
  </si>
  <si>
    <t>20/00785/IN</t>
  </si>
  <si>
    <t>ERECTION OF NEW BUNGALOW</t>
  </si>
  <si>
    <t>5 WOODWARD HOUSE</t>
  </si>
  <si>
    <t>BLETCH1001</t>
  </si>
  <si>
    <t>WOLVERTON INDUSTRIAL DEVELOPMENTS LTD</t>
  </si>
  <si>
    <t>20/00729/PANA1C</t>
  </si>
  <si>
    <t>COU FROM RETAIL TO DWELLING</t>
  </si>
  <si>
    <t>130-132 QUEENSWAY</t>
  </si>
  <si>
    <t>BLETCH1008</t>
  </si>
  <si>
    <t>MR BASRA</t>
  </si>
  <si>
    <t>20/02138/PANB1C</t>
  </si>
  <si>
    <t>21/05970/IN</t>
  </si>
  <si>
    <t>PRIOR NOTIFICATION OF CONVERSION OF FIRST FLOOR OFFICE SPACE TO RESIDENTIAL</t>
  </si>
  <si>
    <t>77 VICTORIA ROAD</t>
  </si>
  <si>
    <t>BLETCH1010</t>
  </si>
  <si>
    <t>ZEB CLAY</t>
  </si>
  <si>
    <t>19/01380/FUL</t>
  </si>
  <si>
    <t>22/10548/DOM</t>
  </si>
  <si>
    <t>ERECTION OF TWO STOREY BUILDING ACCOMMODATING TWO FLATS</t>
  </si>
  <si>
    <t>2 DERWENT DRIVE</t>
  </si>
  <si>
    <t>BLETCH1032</t>
  </si>
  <si>
    <t>BLUE MIST LTD</t>
  </si>
  <si>
    <t>21/00801/FUL</t>
  </si>
  <si>
    <t>ERECTION OF NEW DWELLING</t>
  </si>
  <si>
    <t>ROWLANDS CLOSE</t>
  </si>
  <si>
    <t>BLETCH80</t>
  </si>
  <si>
    <t>MKC</t>
  </si>
  <si>
    <t>19/03001/FULR3</t>
  </si>
  <si>
    <t>21/01622/DOM</t>
  </si>
  <si>
    <t>ERECTION OF 2X2BH</t>
  </si>
  <si>
    <t>REAR OF 86-106 QUEENSWAY</t>
  </si>
  <si>
    <t>BLETCH1037</t>
  </si>
  <si>
    <t>SIDHU</t>
  </si>
  <si>
    <t>18/00388/FUL</t>
  </si>
  <si>
    <t>19/02500/PASI</t>
  </si>
  <si>
    <t>CONSTRUCTION OF TWO BLOCKS FOR 8 FLATS</t>
  </si>
  <si>
    <t>5 SURREY ROAD</t>
  </si>
  <si>
    <t>BLETCH1039</t>
  </si>
  <si>
    <t>MILTON KEYNES COUNCIL</t>
  </si>
  <si>
    <t>21/01185/FUL</t>
  </si>
  <si>
    <t>DEMOLITION OF CHILDRENS CENTRE AND ERECTION OF 4X 4BED HOUSES</t>
  </si>
  <si>
    <t>1 FERN GROVE</t>
  </si>
  <si>
    <t>BLETCH1040</t>
  </si>
  <si>
    <t>21/00697/FUL</t>
  </si>
  <si>
    <t>DEMO OF EXISTING BUILDING AND ERECTION OF 3 NEW DWELLINGS</t>
  </si>
  <si>
    <t>46A TECTON CENTRE</t>
  </si>
  <si>
    <t>BLETCH1075</t>
  </si>
  <si>
    <t>MR A KELLER</t>
  </si>
  <si>
    <t>23/00845/PRIOR</t>
  </si>
  <si>
    <t>CHANGE OF USE FROM OFFICE TO 2 DWELLINGS</t>
  </si>
  <si>
    <t>138 QUEENSWAY</t>
  </si>
  <si>
    <t>BLETCH1022</t>
  </si>
  <si>
    <t>MR MANDEEP BASRA</t>
  </si>
  <si>
    <t>20/02781/PANB1C</t>
  </si>
  <si>
    <t>PRIOR OTIFICATION FOR THE CONVERSION OF FIRST FLOOR OFFICE SPACE FROM B1 OFFICE USE TO C3 RESIDENTIAL USE TO CREATE 2 NO. ONE BEDROOM FLATS</t>
  </si>
  <si>
    <t>116 WATLING STREET</t>
  </si>
  <si>
    <t>BLETCH518</t>
  </si>
  <si>
    <t>MR KONSTANTIN GOGOL</t>
  </si>
  <si>
    <t>17/01528/FUL</t>
  </si>
  <si>
    <t>19/03786/IN</t>
  </si>
  <si>
    <t>DEMOLITION OF EXISTING AND BUILD 3 NEW HOUSES</t>
  </si>
  <si>
    <t>49-51 AYLESBURY STREET</t>
  </si>
  <si>
    <t>BLAYLESSTREET</t>
  </si>
  <si>
    <t>MR &amp; MRS N S PATEL</t>
  </si>
  <si>
    <t>17/02377/FUL</t>
  </si>
  <si>
    <t>18/09653/IN</t>
  </si>
  <si>
    <t>COU FROM OFFICE TO 5 FLATS</t>
  </si>
  <si>
    <t xml:space="preserve">MAYBROOK HOUSE </t>
  </si>
  <si>
    <t>BLETCH1064</t>
  </si>
  <si>
    <t>OAKBARN LTD</t>
  </si>
  <si>
    <t>22/01786/PRIOR</t>
  </si>
  <si>
    <t>CHANGE OF USE FROM OFFICE TO FLATS</t>
  </si>
  <si>
    <t>CABLE HOUSE</t>
  </si>
  <si>
    <t>BLETCH576</t>
  </si>
  <si>
    <t>BLETCHLEY DEVELOPMENT LIMITED</t>
  </si>
  <si>
    <t>19/01968/PANB1C</t>
  </si>
  <si>
    <t>19/16922/IN</t>
  </si>
  <si>
    <t>PRIOR NOTIFICATION FOR COU FROM OFFICE TO RESIDENTIAL COMPRISING 112 FLATS</t>
  </si>
  <si>
    <t>LAKES ESTATE REDEVELOPMENT</t>
  </si>
  <si>
    <t>LAKES1000</t>
  </si>
  <si>
    <t>20/00942/OUT</t>
  </si>
  <si>
    <t>REDEVELOPMENT OF THE LAKES ESTATE INCLUDING 525 DWELLINGS</t>
  </si>
  <si>
    <t>PROPOSED</t>
  </si>
  <si>
    <t>SOUTH OF PRINCES WAY AND WEST OF ALBERT ST</t>
  </si>
  <si>
    <t>BLETCH503</t>
  </si>
  <si>
    <t>REMITONE PROPERTIES, OCTAVIA HOMES</t>
  </si>
  <si>
    <t>16/02451/FUL</t>
  </si>
  <si>
    <t>20/01862/IN</t>
  </si>
  <si>
    <t>DEVELOPMENT OF 172 FLATS AND 12 TOWNHOUSES</t>
  </si>
  <si>
    <t>NEWTON LEYS PHASE 7B</t>
  </si>
  <si>
    <t>BLETCH1042</t>
  </si>
  <si>
    <t>TAYLOR WIMPEY</t>
  </si>
  <si>
    <t>21/01620/FUL</t>
  </si>
  <si>
    <t>ERECTION OF 113 DWELLINGS</t>
  </si>
  <si>
    <t>143-145 QUEENSWAY</t>
  </si>
  <si>
    <t>BLETCH1021</t>
  </si>
  <si>
    <t>J W GUTTERIDGE LIMITED</t>
  </si>
  <si>
    <t>20/03000/PANB1C</t>
  </si>
  <si>
    <t>CHANGE OF USE OF FIRST AND SECOND FLOOR FROM OFFICE TO CREATE 8 RESIDENTIAL APARTMENTS</t>
  </si>
  <si>
    <t>SKEW BRIDGE</t>
  </si>
  <si>
    <t>BLETCH1000</t>
  </si>
  <si>
    <t>MR J GILL</t>
  </si>
  <si>
    <t>RESMA</t>
  </si>
  <si>
    <t>19/03214/REM</t>
  </si>
  <si>
    <t>ERECTION OF 10 DWELLINGS AND ASSOCIATED INFASTRUCTURE</t>
  </si>
  <si>
    <t>NEWTON LEYS, PHASE 5</t>
  </si>
  <si>
    <t>NLPHASE5</t>
  </si>
  <si>
    <t>17/02143/REM</t>
  </si>
  <si>
    <t>10/10322/IN</t>
  </si>
  <si>
    <t>REM FOR 245 DWELLINGS</t>
  </si>
  <si>
    <t>BOW BRICKHILL</t>
  </si>
  <si>
    <t>LAND NORTH OF BLIND POND LANE</t>
  </si>
  <si>
    <t>BOWB063</t>
  </si>
  <si>
    <t>MR &amp; MRS PRIMUS</t>
  </si>
  <si>
    <t>21/02723/FUL</t>
  </si>
  <si>
    <t>22/15548/IN</t>
  </si>
  <si>
    <t>CONSTRUCTION OF DETACHED DEWLLING</t>
  </si>
  <si>
    <t>BOWB064</t>
  </si>
  <si>
    <t>STOCKGROVE HOMES LTD</t>
  </si>
  <si>
    <t>21/03212/FUL</t>
  </si>
  <si>
    <t>ERECTION OF THREE DWELLINGS</t>
  </si>
  <si>
    <t>THE OLD COACH HOUSE</t>
  </si>
  <si>
    <t>BB555</t>
  </si>
  <si>
    <t>19/00809/FUL</t>
  </si>
  <si>
    <t>22/28007/DOM</t>
  </si>
  <si>
    <t>NEW DWELLING</t>
  </si>
  <si>
    <t>5A STATION ROAD</t>
  </si>
  <si>
    <t>BOWB065</t>
  </si>
  <si>
    <t>JOHN JAMES DEVELOPMENTS</t>
  </si>
  <si>
    <t>21/03834/FUL</t>
  </si>
  <si>
    <t>22/29528/IN</t>
  </si>
  <si>
    <t>DEMOLITION OF DWELLINGS ON SITE AND ERECTION OF 5 NEW DWELLINGS</t>
  </si>
  <si>
    <t>EAST OF TILBROOK FARM</t>
  </si>
  <si>
    <t>BOWB058</t>
  </si>
  <si>
    <t>BROOK DENE HOMES LTD</t>
  </si>
  <si>
    <t>20/00853/REM</t>
  </si>
  <si>
    <t>ERECTION OF 36 DWELLINGS</t>
  </si>
  <si>
    <t>BRADVILLE</t>
  </si>
  <si>
    <t>STANTON HIGH COTTAGE</t>
  </si>
  <si>
    <t>BRADV1003</t>
  </si>
  <si>
    <t>ASTRUM HOMES MK</t>
  </si>
  <si>
    <t>23/00005/REM</t>
  </si>
  <si>
    <t>23/07504/IN</t>
  </si>
  <si>
    <t>DEMOLITION OF COTTAGE AND ERECTION OF 8 DWELLINGS</t>
  </si>
  <si>
    <t>BRADWELL</t>
  </si>
  <si>
    <t>28 VICARAGE ROAD</t>
  </si>
  <si>
    <t>BRAD008</t>
  </si>
  <si>
    <t>MR &amp; MRS PEARCE</t>
  </si>
  <si>
    <t>19/01884/FUL</t>
  </si>
  <si>
    <t>19/14258/IN</t>
  </si>
  <si>
    <t>CONSTRUCTION OF NEW DWELLING ON SITE OF AN EXISTING MERCHANTS YARD</t>
  </si>
  <si>
    <t>BROOKLANDS</t>
  </si>
  <si>
    <t>BROOKLANDS RESERVE SITE</t>
  </si>
  <si>
    <t>BROOK1002</t>
  </si>
  <si>
    <t>THRIVE HOMES</t>
  </si>
  <si>
    <t>20/02419/FUL</t>
  </si>
  <si>
    <t>23/07519/OTH</t>
  </si>
  <si>
    <t>CONSTRUCTION OF COMMUNITY CENTRE SPORTS AND 33 FLATS</t>
  </si>
  <si>
    <t>SALES CENTRE</t>
  </si>
  <si>
    <t>BROOK1000</t>
  </si>
  <si>
    <t>BARRATT HOMES</t>
  </si>
  <si>
    <t>19/00051/REM</t>
  </si>
  <si>
    <t>15 DWELLINGS</t>
  </si>
  <si>
    <t>PHASE 5B AND 6B REPLAN</t>
  </si>
  <si>
    <t>BROOK1003</t>
  </si>
  <si>
    <t>BDW</t>
  </si>
  <si>
    <t>20/03322/REM</t>
  </si>
  <si>
    <t>13/12600/IN</t>
  </si>
  <si>
    <t>RESERVED MATTERS FOR 46X UNITS AT BROOKLANDS (PLOTS SUBSTITUTION)</t>
  </si>
  <si>
    <t>BROOKLANDS PARCEL 5B - 6B</t>
  </si>
  <si>
    <t>BROOKL016</t>
  </si>
  <si>
    <t>MR JUSTICE NYAKATAWA</t>
  </si>
  <si>
    <t>17/02226/REM</t>
  </si>
  <si>
    <t>UP TO 2501 DWELLINGS, HOTEL, MIXED USE COMMERCIAL CENTRE, SITES FOR 3 SCHOOLS.</t>
  </si>
  <si>
    <t>BROUGHTON</t>
  </si>
  <si>
    <t xml:space="preserve"> BROOKLANDS RESERVE SITE 1</t>
  </si>
  <si>
    <t>BRTON1003</t>
  </si>
  <si>
    <t>PLACES FOR PEOPLE</t>
  </si>
  <si>
    <t>SHARED OWNERSHIP</t>
  </si>
  <si>
    <t>22/01967/FUL</t>
  </si>
  <si>
    <t>22/31961/IN</t>
  </si>
  <si>
    <t>ERECTION OF 42 AFFORDABLE DWELLINGS</t>
  </si>
  <si>
    <t>CALDECOTTE</t>
  </si>
  <si>
    <t>3 COPPERHOUSE COURT</t>
  </si>
  <si>
    <t>CALCOT004</t>
  </si>
  <si>
    <t>JIAN LONDON</t>
  </si>
  <si>
    <t>23/00671/PRIOR</t>
  </si>
  <si>
    <t>COU TO DWELLING</t>
  </si>
  <si>
    <t>10 COPPERHOUSE COURT</t>
  </si>
  <si>
    <t>CALCOT001</t>
  </si>
  <si>
    <t>OAKWEALTH FINANCIAL PLANNING</t>
  </si>
  <si>
    <t>21/01884/PANB1C</t>
  </si>
  <si>
    <t>CHANGE OF USE FROM OFFICE TO 4X 0NE BED FLATS</t>
  </si>
  <si>
    <t>CAMPBELL PARK</t>
  </si>
  <si>
    <t>CAMPBELL WHARF RE-PLAN</t>
  </si>
  <si>
    <t>CP1000</t>
  </si>
  <si>
    <t>CREST NICHOLSON</t>
  </si>
  <si>
    <t>21/02457/FUL</t>
  </si>
  <si>
    <t>17/14804/IN</t>
  </si>
  <si>
    <t>RE-PLAN FOR 85 UNITS (19 EXTRA UNITS)</t>
  </si>
  <si>
    <t>LAND NE OF GLEBE ROUNDABOUT</t>
  </si>
  <si>
    <t>CP29</t>
  </si>
  <si>
    <t>THE PARKS TRUST</t>
  </si>
  <si>
    <t>16/03648/REM</t>
  </si>
  <si>
    <t>22/24726/PASI</t>
  </si>
  <si>
    <t>DEVELOPMENT OF 60 FLATS</t>
  </si>
  <si>
    <t>CANALSIDE MARINA</t>
  </si>
  <si>
    <t>CP30</t>
  </si>
  <si>
    <t>17/00850/REM</t>
  </si>
  <si>
    <t>DEVELOPMENT OF 383 DWELLINGS</t>
  </si>
  <si>
    <t>CASTLETHORPE</t>
  </si>
  <si>
    <t>FORMER STATION GOODS YARD</t>
  </si>
  <si>
    <t>*CASTLE065</t>
  </si>
  <si>
    <t>LA TRADING LTD</t>
  </si>
  <si>
    <t>11/01593/FUL</t>
  </si>
  <si>
    <t>16/06943/DOM</t>
  </si>
  <si>
    <t>DEVELOPMENT OF 9 DWELLINGS</t>
  </si>
  <si>
    <t>LAND AT 1 WOLVERTON ROAD</t>
  </si>
  <si>
    <t>CASTLE072</t>
  </si>
  <si>
    <t>KIRKBY DIAMOND</t>
  </si>
  <si>
    <t>21/00129/FUL</t>
  </si>
  <si>
    <t>22/27305/DOM</t>
  </si>
  <si>
    <t>CENTRAL MILTON KEYNES</t>
  </si>
  <si>
    <t>TEMPUS HOUSE UPWARD EXT</t>
  </si>
  <si>
    <t>CMK1008</t>
  </si>
  <si>
    <t>21/00445/PNNDAC</t>
  </si>
  <si>
    <t>21/02888/IN</t>
  </si>
  <si>
    <t>PRIOR NOTIFICATION OF TWO STOREY UPPER EXTENSION ON TOP OF EXISTING COMMERCIAL BUILDING COMPRISING 40 RESIDENTAIL UNITS</t>
  </si>
  <si>
    <t>SOVEREIGN COURT</t>
  </si>
  <si>
    <t>CMK1032</t>
  </si>
  <si>
    <t>VCRE THREE MILTON LTD</t>
  </si>
  <si>
    <t>22/02870/PRIOR</t>
  </si>
  <si>
    <t>UPWARD EXTENSION TO SOVERIGN COURT FOR 42 FLATS</t>
  </si>
  <si>
    <t>889-897 SILBURY BOULEVARD</t>
  </si>
  <si>
    <t>CMK1005</t>
  </si>
  <si>
    <t>KASH GROUP PROPERTIES LTD</t>
  </si>
  <si>
    <t>20/02129/PANB1C</t>
  </si>
  <si>
    <t>PRIOR NOTIFICATION FOR COU FROM OFFICE TO RESIDENTIAL</t>
  </si>
  <si>
    <t>TEMPUS HOUSE</t>
  </si>
  <si>
    <t>CMK1007</t>
  </si>
  <si>
    <t>21/00378/PANB1C</t>
  </si>
  <si>
    <t>COU FROM OFFIVCE TO 58 FLATS</t>
  </si>
  <si>
    <t>SILBURY COURT</t>
  </si>
  <si>
    <t>CMK1014</t>
  </si>
  <si>
    <t>SHAVIRAM SILBURY LIMITED</t>
  </si>
  <si>
    <t>PRIVATE RENT</t>
  </si>
  <si>
    <t>MARKET RENT</t>
  </si>
  <si>
    <t>21/01034/PANB1C</t>
  </si>
  <si>
    <t>PRIOR NOTIFICATION FOR COU FROMOFFICE TO RESIDENTIAL</t>
  </si>
  <si>
    <t>CMK1011</t>
  </si>
  <si>
    <t>LINFORD WOOD RESIDENTIAL LTD</t>
  </si>
  <si>
    <t>21/01153/PANA1C</t>
  </si>
  <si>
    <t>PRIOR APPROVAL FOR COU FROM A2 TO RESIDENTIAL</t>
  </si>
  <si>
    <t>CMK1013</t>
  </si>
  <si>
    <t>21/01033/PANB1C</t>
  </si>
  <si>
    <t>PRIOR NOTIFICATION OF COU FROM OFFICE TO RESIDENTIAL</t>
  </si>
  <si>
    <t>CMK1017</t>
  </si>
  <si>
    <t>SHAVIRAM SLIBURY LIMITED</t>
  </si>
  <si>
    <t>21/01037/PANB1C</t>
  </si>
  <si>
    <t>CMK1016</t>
  </si>
  <si>
    <t>21/01036/PANB1C</t>
  </si>
  <si>
    <t>WESTMINSTER HOUSE</t>
  </si>
  <si>
    <t>CMK1010</t>
  </si>
  <si>
    <t>URBAN VILLAGE GROUP</t>
  </si>
  <si>
    <t>21/00823/PANB1C</t>
  </si>
  <si>
    <t>22/22140/IN</t>
  </si>
  <si>
    <t>GLOUCESTER HOUSE</t>
  </si>
  <si>
    <t>CMK1009</t>
  </si>
  <si>
    <t>21/00814/PANB1C</t>
  </si>
  <si>
    <t>NORTHGATE HOUSE</t>
  </si>
  <si>
    <t>CMK1020</t>
  </si>
  <si>
    <t>DACRE PROPERTY HOLDINGS</t>
  </si>
  <si>
    <t>21/01421/PANB1C</t>
  </si>
  <si>
    <t>COU FROM OFFICE TO DWELLINGS</t>
  </si>
  <si>
    <t>TECHNOLOGY HOUSE</t>
  </si>
  <si>
    <t>CMK1021</t>
  </si>
  <si>
    <t>JUUL INVESTMENTS LTD</t>
  </si>
  <si>
    <t>21/01388/PANB1C</t>
  </si>
  <si>
    <t>PRIOR NOTIFICATION FOR COU FROM OFFICE TO DWELLINGS</t>
  </si>
  <si>
    <t>SILBURY COURT UPWARD EXTENSION</t>
  </si>
  <si>
    <t>CMK1027</t>
  </si>
  <si>
    <t>21/03439/PNNDAC</t>
  </si>
  <si>
    <t>UPWARD EXTENSION TO PROVIDE 48 FLATS</t>
  </si>
  <si>
    <t>899 TO 897 SILBURY BOULEVARD</t>
  </si>
  <si>
    <t>CMK1001</t>
  </si>
  <si>
    <t>20/02131/PANA1C</t>
  </si>
  <si>
    <t>COU OF GROUND FLOOR FROM LETTINGS AGENT TO RESIDENTIAL UNITS.</t>
  </si>
  <si>
    <t>TECHNOLOGY HOUSE UPWARD EXT</t>
  </si>
  <si>
    <t>CMK1034</t>
  </si>
  <si>
    <t>TECHNOLOGY HOUSE MK LTD</t>
  </si>
  <si>
    <t>23/00722/PRIOR</t>
  </si>
  <si>
    <t>UPWARD EXTENSION OF TECHNOLOGY HOUSE</t>
  </si>
  <si>
    <t>BOWBACK HOUSE</t>
  </si>
  <si>
    <t>CMK1000</t>
  </si>
  <si>
    <t>CANNON CAPITAL DEVELOPMENTS LTD</t>
  </si>
  <si>
    <t>20/00185/FUL</t>
  </si>
  <si>
    <t>21/06246/IN</t>
  </si>
  <si>
    <t>DEMOLITION OF BOWBACK HOUSE AND ERECTION OF 14 STOREY SCHEME WITH 306 DWELLINGS 2 COMMERCIAL UNITS.</t>
  </si>
  <si>
    <t>FOOD CENTRE REDEVELOPMENT</t>
  </si>
  <si>
    <t>CMK056</t>
  </si>
  <si>
    <t>HERMES CMK GENERAL PARTNER LTD</t>
  </si>
  <si>
    <t>19/02804/OUT</t>
  </si>
  <si>
    <t>22/22132/IN</t>
  </si>
  <si>
    <t>PART DEMOLITION OF EXISTING BUILDINGS AND PHASED CONSTRUCTION OF 4 RESIDENTIAL BLOCKS PROVIDING 422 RESIDENTIAL UNITS. OUTLINE WITH RESMA FOR 482 UNITS.</t>
  </si>
  <si>
    <t>MK GATEWAY SAXON COURT</t>
  </si>
  <si>
    <t>CMK1025</t>
  </si>
  <si>
    <t>MK GATEWAY LTD</t>
  </si>
  <si>
    <t>21/02246/FULEIS</t>
  </si>
  <si>
    <t>22/24730/IN</t>
  </si>
  <si>
    <t>ERECTION OF TWO BLOCKS UP TO 34 STOREYS HIGH (BLOCK A) AND 3 STOREYS (BLOCK B)  PLUS COMMERCIAL.</t>
  </si>
  <si>
    <t>CMK1015</t>
  </si>
  <si>
    <t>21/01035/PANB1C</t>
  </si>
  <si>
    <t>SITE D4.4 NORTH</t>
  </si>
  <si>
    <t>CMK048</t>
  </si>
  <si>
    <t>ABBEYGATE DEVELOPMENTS LTD</t>
  </si>
  <si>
    <t>18/01591/FUL</t>
  </si>
  <si>
    <t>IN</t>
  </si>
  <si>
    <t>CONSTRUCTION OF 328 APARTMENTS, AS WELL AS COMMERCIAL UNITS</t>
  </si>
  <si>
    <t>CHURCH FARM</t>
  </si>
  <si>
    <t>LAND AT CHURCH FARM</t>
  </si>
  <si>
    <t>CF001</t>
  </si>
  <si>
    <t>CONNOLLY HOMES PLC</t>
  </si>
  <si>
    <t>21/00943/REM</t>
  </si>
  <si>
    <t>APPROVAL OF 350 DWELLINGS</t>
  </si>
  <si>
    <t>EAGLE FARM SOUTH</t>
  </si>
  <si>
    <t>LAND ON CORNER OF BOLBECK AVENUE</t>
  </si>
  <si>
    <t>EFS1002</t>
  </si>
  <si>
    <t>MIDPOINT NO.1 LTD</t>
  </si>
  <si>
    <t>21/02250/FUL</t>
  </si>
  <si>
    <t>22/22178/OTHFP</t>
  </si>
  <si>
    <t>ERECTION OF FOOD STORE AND 4NO. 2BED APARTMENTS</t>
  </si>
  <si>
    <t>FORMER WAVENDON GOLF CENTRE CLUBHOUSE</t>
  </si>
  <si>
    <t>EFS1003</t>
  </si>
  <si>
    <t>BLOOR HOMES</t>
  </si>
  <si>
    <t>21/02342/FUL</t>
  </si>
  <si>
    <t>RESIDENTIAL DEVELOPMENT OF 30 DWELLINGS</t>
  </si>
  <si>
    <t>WAVENDON GOLF COURSE</t>
  </si>
  <si>
    <t>WAVDON1007</t>
  </si>
  <si>
    <t>20/01841/REM</t>
  </si>
  <si>
    <t>19/12787/IN</t>
  </si>
  <si>
    <t>400 NEW DWELLINGS</t>
  </si>
  <si>
    <t>LAND WEST OF WAVENDON LODGE PHASE 5</t>
  </si>
  <si>
    <t>EFS1004</t>
  </si>
  <si>
    <t>DANDARA NHC</t>
  </si>
  <si>
    <t>21/02387/REM</t>
  </si>
  <si>
    <t>22/10029/DOM</t>
  </si>
  <si>
    <t>108 DEWLLINGS</t>
  </si>
  <si>
    <t>PHASE 4 PARCEL D</t>
  </si>
  <si>
    <t>EFS1001</t>
  </si>
  <si>
    <t>21/02065/REM</t>
  </si>
  <si>
    <t>17/10453/IN</t>
  </si>
  <si>
    <t>CONSTRUCTION OF 121 DWELLINGS</t>
  </si>
  <si>
    <t>PHASE 2 PARCEL D1</t>
  </si>
  <si>
    <t>EAGLEFARM005</t>
  </si>
  <si>
    <t>MR EDMUND FOX</t>
  </si>
  <si>
    <t>17/02483/REM</t>
  </si>
  <si>
    <t>18/05499/IN</t>
  </si>
  <si>
    <t>OUTLINE FOR UP TO 385 DWELLINGS. REM FOR 200 DWELLINGS</t>
  </si>
  <si>
    <t>PHASE 1 PARCEL B1</t>
  </si>
  <si>
    <t>EAGLEFARM004</t>
  </si>
  <si>
    <t>BDW TRADING LTD</t>
  </si>
  <si>
    <t>17/01038/REM</t>
  </si>
  <si>
    <t>17/10452/IN</t>
  </si>
  <si>
    <t>DEVELOPMENT OF 259 DWELLINGS</t>
  </si>
  <si>
    <t>PHASE 3 PARCEL B2</t>
  </si>
  <si>
    <t>EAGLEFARM006</t>
  </si>
  <si>
    <t>MR ROB BELLAMY</t>
  </si>
  <si>
    <t>18/02183/REM</t>
  </si>
  <si>
    <t>REM FOR 174 NEW DWELLINGS</t>
  </si>
  <si>
    <t>EATON LEYS</t>
  </si>
  <si>
    <t>LAND AT EATON LEYS</t>
  </si>
  <si>
    <t>EATL001</t>
  </si>
  <si>
    <t>19/01412/REM</t>
  </si>
  <si>
    <t>19/08680/IN</t>
  </si>
  <si>
    <t>448 NEW DWELLINGS AND ASSOCIATED INFASTRUCTURE</t>
  </si>
  <si>
    <t>EMBERTON</t>
  </si>
  <si>
    <t>34 GRAVEL WALK</t>
  </si>
  <si>
    <t>EMBER104</t>
  </si>
  <si>
    <t>J &amp; A GREEN &amp; ALLEN</t>
  </si>
  <si>
    <t>21/01130/FUL</t>
  </si>
  <si>
    <t>ERECTION OF ONE DWELLING</t>
  </si>
  <si>
    <t>FAIRFIELDS</t>
  </si>
  <si>
    <t>LOCAL CENTRE PARCELS 21C &amp; 1C</t>
  </si>
  <si>
    <t>FF001</t>
  </si>
  <si>
    <t>21/03028/REM</t>
  </si>
  <si>
    <t>14/02388/IN</t>
  </si>
  <si>
    <t>40 DWELLINGS AND 2X COMMERCIAL UNITS</t>
  </si>
  <si>
    <t>FAIRFIELDS PHASE 6</t>
  </si>
  <si>
    <t>FAIRFIELDSPH6</t>
  </si>
  <si>
    <t>BDW TRADING</t>
  </si>
  <si>
    <t>18/02142/REM</t>
  </si>
  <si>
    <t>REM FOR 347 DWELLINGS PURSUANT TO 06/00123/MKPCO</t>
  </si>
  <si>
    <t>FISHERMEAD</t>
  </si>
  <si>
    <t>LAND OFF CARRICK ROAD</t>
  </si>
  <si>
    <t>FISHER142</t>
  </si>
  <si>
    <t>AFFORDABLE HOUSING</t>
  </si>
  <si>
    <t>21/00648/FUL</t>
  </si>
  <si>
    <t>ERECTION OF BLOCK OF 6X2BED FLATS AND 2X2 BED MAISONETTES</t>
  </si>
  <si>
    <t>LAND OFF PENTEWAN GATE</t>
  </si>
  <si>
    <t>FISHER141</t>
  </si>
  <si>
    <t>21/00647/FUL</t>
  </si>
  <si>
    <t>ERECTION OF 6X 2BED FLATS</t>
  </si>
  <si>
    <t>SITE AT NORTH OF GURNARDS AVENUE</t>
  </si>
  <si>
    <t>FISHER019</t>
  </si>
  <si>
    <t>TANDO PROPERTY SERVICES LIMITED</t>
  </si>
  <si>
    <t>TEMPORARY SOCIAL ACCOM</t>
  </si>
  <si>
    <t>17/01924/FUL</t>
  </si>
  <si>
    <t>17/10834/PAS</t>
  </si>
  <si>
    <t>ERECTION OF 70 DWELLINGS, A MANAGER'S OFFICE AND LAUNDRY</t>
  </si>
  <si>
    <t>GAYHURST</t>
  </si>
  <si>
    <t>OLD BUNSTY</t>
  </si>
  <si>
    <t>GAYH1000</t>
  </si>
  <si>
    <t>MRS N WOODS</t>
  </si>
  <si>
    <t>20/00664/FUL</t>
  </si>
  <si>
    <t>19/02477/IN</t>
  </si>
  <si>
    <t>RECONSTRUCTION OF EXISITING BARN AND CONVERSION INTO DWELLING</t>
  </si>
  <si>
    <t>GLEBE FARM</t>
  </si>
  <si>
    <t xml:space="preserve">LAND AT ELMSWELL GATE </t>
  </si>
  <si>
    <t>GLEBE007</t>
  </si>
  <si>
    <t>20/03080/FUL</t>
  </si>
  <si>
    <t>18/02048/IN</t>
  </si>
  <si>
    <t>46 DWELLINGS INCLUDING PARTIAL RE-PLAN.</t>
  </si>
  <si>
    <t>GLEBE FARM PHASE 2 PARCEL C</t>
  </si>
  <si>
    <t>GLEBEFM2</t>
  </si>
  <si>
    <t>L&amp;Q</t>
  </si>
  <si>
    <t>18/02097/REM</t>
  </si>
  <si>
    <t>19/01378/IN</t>
  </si>
  <si>
    <t>PHASE 2 - 225 DWELLINGS OUTLINE 13/02382/OUTEIS</t>
  </si>
  <si>
    <t>LAND AT TOWERGATE A</t>
  </si>
  <si>
    <t>GLEBE009</t>
  </si>
  <si>
    <t>20/02932/REM</t>
  </si>
  <si>
    <t>22/24426/IN</t>
  </si>
  <si>
    <t>150 NEW DWELLINGS</t>
  </si>
  <si>
    <t>LOT B1 AND B2</t>
  </si>
  <si>
    <t>GLEBE003</t>
  </si>
  <si>
    <t>BELLWAY HOMES LTD</t>
  </si>
  <si>
    <t>20/00288/REM</t>
  </si>
  <si>
    <t>20/05557/IN</t>
  </si>
  <si>
    <t>381 DWELLINGS</t>
  </si>
  <si>
    <t>LAND EAST OF STOCKWELL LANE</t>
  </si>
  <si>
    <t>GLEBE010</t>
  </si>
  <si>
    <t>LODGE PARK LTD</t>
  </si>
  <si>
    <t>21/01992/REM</t>
  </si>
  <si>
    <t>22/01149/IN</t>
  </si>
  <si>
    <t>CONSTRUCTION OF 23 DWELLINGS</t>
  </si>
  <si>
    <t>WAVENDON BUSINESS PARK</t>
  </si>
  <si>
    <t>GLEBE008</t>
  </si>
  <si>
    <t>ABBY DEVELOPMENTS LTD</t>
  </si>
  <si>
    <t>19/01357/REM</t>
  </si>
  <si>
    <t>19/12390/DOM</t>
  </si>
  <si>
    <t>NEW BUILD DEVELOPMENT OF 134 DWELLINGS. PHASE 2</t>
  </si>
  <si>
    <t>LOT 1 - PARCEL A</t>
  </si>
  <si>
    <t>GLEBE006</t>
  </si>
  <si>
    <t>BOVIS HOMES NHC</t>
  </si>
  <si>
    <t>19/01268/REM</t>
  </si>
  <si>
    <t>19/14448/IN</t>
  </si>
  <si>
    <t>196 HOMES AS PART OF GLEBE FARM DEVELOPMENT</t>
  </si>
  <si>
    <t>GRANGE FARM</t>
  </si>
  <si>
    <t>PLOT 5 AND 6 ASHFORD CRES</t>
  </si>
  <si>
    <t>ASHPLOT5AND6</t>
  </si>
  <si>
    <t>PRESTIGE HOMES LIMITED</t>
  </si>
  <si>
    <t>11/02116/FUL</t>
  </si>
  <si>
    <t>12/04667/IN</t>
  </si>
  <si>
    <t>DEVELOPMENT OF TWO NEW DETACHED DWELLINGS</t>
  </si>
  <si>
    <t>GREAT LINFORD</t>
  </si>
  <si>
    <t xml:space="preserve">LAND AT BLACK HORSE BRIDGE </t>
  </si>
  <si>
    <t>GREATLIN1005</t>
  </si>
  <si>
    <t>RESOLUTION HOMES</t>
  </si>
  <si>
    <t>22/03218/REM</t>
  </si>
  <si>
    <t>23/05798/DOM</t>
  </si>
  <si>
    <t>DEMOLITION OF COMMERCIAL BUILDING AND ERECTION OF 7 DWELLINGS</t>
  </si>
  <si>
    <t>HANSLOPE</t>
  </si>
  <si>
    <t>HIGHAM CROSS ROAD</t>
  </si>
  <si>
    <t>HANS0100</t>
  </si>
  <si>
    <t>MR T HUMPHREY</t>
  </si>
  <si>
    <t>19/01761/FUL</t>
  </si>
  <si>
    <t>19/16892/IN</t>
  </si>
  <si>
    <t>DEMOLITION OF EXISTING DWELLING AND REPLACEMENT OF.</t>
  </si>
  <si>
    <t>ROSE LANE FARM</t>
  </si>
  <si>
    <t>HANS121</t>
  </si>
  <si>
    <t>MR COURTMAN</t>
  </si>
  <si>
    <t>22/01186/PRIOR</t>
  </si>
  <si>
    <t>COU FROM AGRICULTURAL BUILDING TO DWELLING</t>
  </si>
  <si>
    <t>MALT MILL FARM</t>
  </si>
  <si>
    <t>HANS101</t>
  </si>
  <si>
    <t>HAYFIELDS</t>
  </si>
  <si>
    <t>18/00724/FUL</t>
  </si>
  <si>
    <t>21/00481/IN</t>
  </si>
  <si>
    <t>DEMOLITION OF EQUESTRIAN CENTRE AND ERECTION OF 51 DWELLINGS WITH ASSOCIATED WORKS</t>
  </si>
  <si>
    <t xml:space="preserve">LAND SOUTH OF CUCKOO HILL </t>
  </si>
  <si>
    <t>HANS108</t>
  </si>
  <si>
    <t>HAYFIELD HOMES</t>
  </si>
  <si>
    <t>20/01945/REM</t>
  </si>
  <si>
    <t>20/07537/IN</t>
  </si>
  <si>
    <t>50 NEW DWELLINGS</t>
  </si>
  <si>
    <t>HANSLOPE/LONG STREET</t>
  </si>
  <si>
    <t>30 HARTWELL ROAD</t>
  </si>
  <si>
    <t>HANS113</t>
  </si>
  <si>
    <t>MR S LINE</t>
  </si>
  <si>
    <t>21/01922/FUL</t>
  </si>
  <si>
    <t>DETACHED SINGLE STOREY DWELLING</t>
  </si>
  <si>
    <t>THE GLOBE</t>
  </si>
  <si>
    <t>*HANSO99</t>
  </si>
  <si>
    <t>CLAYSON COUNTRY HOMES LTD</t>
  </si>
  <si>
    <t>15/00938/FUL</t>
  </si>
  <si>
    <t>17/09544/IN</t>
  </si>
  <si>
    <t>DEVELOPMENT OF 3 DWELLINGS</t>
  </si>
  <si>
    <t>79 HARTWELL ROAD</t>
  </si>
  <si>
    <t>*HANS101</t>
  </si>
  <si>
    <t>MRS V. SMITH</t>
  </si>
  <si>
    <t>19/01099/FUL</t>
  </si>
  <si>
    <t>21/03009/PASI</t>
  </si>
  <si>
    <t>ERECTION OF DETACHED BUNGALOW</t>
  </si>
  <si>
    <t>HANSLOPE/LONGSTREET</t>
  </si>
  <si>
    <t>65 EASTFIELD DRIVE</t>
  </si>
  <si>
    <t>HANS114</t>
  </si>
  <si>
    <t>MR S RUMBLE</t>
  </si>
  <si>
    <t>21/01724/FUL</t>
  </si>
  <si>
    <t>DETACHED 2 BED BUNGALOW</t>
  </si>
  <si>
    <t>HARDMEAD</t>
  </si>
  <si>
    <t>MANOR FARM</t>
  </si>
  <si>
    <t>HAR001</t>
  </si>
  <si>
    <t>MR MUNDY &amp; MRS SHOOSMITH</t>
  </si>
  <si>
    <t>22/02449/FUL</t>
  </si>
  <si>
    <t>23/01349/PASI</t>
  </si>
  <si>
    <t>DEMOLITION OF BARNS AND ERECTION OF 2 ECO-BARNS (DEMOLITION COMPLETE)</t>
  </si>
  <si>
    <t>*HARD010</t>
  </si>
  <si>
    <t>MR RICHARD VOLLER</t>
  </si>
  <si>
    <t>19/00295/FUL</t>
  </si>
  <si>
    <t>19/05212/IN</t>
  </si>
  <si>
    <t>DEMOLITION OF BARNS AND REBUILD TO CREATE TWO NEW DWELLINGS</t>
  </si>
  <si>
    <t>HAVERSHAM</t>
  </si>
  <si>
    <t>LAND WEST OF HAVERSHAM SCHOOL</t>
  </si>
  <si>
    <t>HAV001</t>
  </si>
  <si>
    <t>MR R BRROM</t>
  </si>
  <si>
    <t>22/00600/FUL</t>
  </si>
  <si>
    <t>ERECTION OF DEWLLING</t>
  </si>
  <si>
    <t>HEELANDS</t>
  </si>
  <si>
    <t>42 THE CRAVEN</t>
  </si>
  <si>
    <t>HEE104</t>
  </si>
  <si>
    <t>RESIDENCE 4U LTD</t>
  </si>
  <si>
    <t>22/03006/FUL</t>
  </si>
  <si>
    <t>KENTS HILL PARK</t>
  </si>
  <si>
    <t>LAND OFF TIMBOLD DRIVE</t>
  </si>
  <si>
    <t>KENTS1001</t>
  </si>
  <si>
    <t>22/02289/REM</t>
  </si>
  <si>
    <t>171 NEW DWELLINGS</t>
  </si>
  <si>
    <t>KINGSMEAD</t>
  </si>
  <si>
    <t>KINGSMEAD SOUTH SITES 3 AND 4 PART</t>
  </si>
  <si>
    <t>KINGSM006</t>
  </si>
  <si>
    <t>MORRIS HOMES LTD</t>
  </si>
  <si>
    <t>17/00103/REM</t>
  </si>
  <si>
    <t>16/18262/IN</t>
  </si>
  <si>
    <t>DEVELOPMENT OF 49 DWELLINGS</t>
  </si>
  <si>
    <t>KINGSMEAD SOUTH SITES 3 AND 4</t>
  </si>
  <si>
    <t>KINGSM007</t>
  </si>
  <si>
    <t>17/00098/REM</t>
  </si>
  <si>
    <t>DEVELOPMENT OF 107 DWELLINGS</t>
  </si>
  <si>
    <t>LAVENDON</t>
  </si>
  <si>
    <t>THE GLEBE</t>
  </si>
  <si>
    <t>LAV0105</t>
  </si>
  <si>
    <t>BRAMPTON VALLEY HOMES</t>
  </si>
  <si>
    <t>21/01196/REM</t>
  </si>
  <si>
    <t>20/01750/IN</t>
  </si>
  <si>
    <t>RESERVED MATTERS FOR 14 DWELLINGS</t>
  </si>
  <si>
    <t>LAND OFF ONLEY ROAD</t>
  </si>
  <si>
    <t>LAV0106</t>
  </si>
  <si>
    <t>DWH SOUTH MIDLANDS</t>
  </si>
  <si>
    <t>19/00212/REM2</t>
  </si>
  <si>
    <t>19/16951/IN</t>
  </si>
  <si>
    <t>95 NEW DWELLINGS</t>
  </si>
  <si>
    <t>LINFORD WOOD</t>
  </si>
  <si>
    <t>NOBLE HOUSE</t>
  </si>
  <si>
    <t>LW05</t>
  </si>
  <si>
    <t>SALAFT PROPERTIES LTD</t>
  </si>
  <si>
    <t>21/00928/PANB1C</t>
  </si>
  <si>
    <t>MARLBOROUGH HOUSE</t>
  </si>
  <si>
    <t>LW21</t>
  </si>
  <si>
    <t>21/03008/PNNDAC</t>
  </si>
  <si>
    <t>UPWARD EXTENSION OF MARLBOROUGH HOUSE FOR 65 DWELLINGS</t>
  </si>
  <si>
    <t>LITTLE BRICKHILL</t>
  </si>
  <si>
    <t>THE CLOCKHOUSE</t>
  </si>
  <si>
    <t>LITTLEB001</t>
  </si>
  <si>
    <t>MR CHRIS SCHARFF</t>
  </si>
  <si>
    <t>20/00193/FUL</t>
  </si>
  <si>
    <t>DEMOLITION OG GARAGES AND ERECTION OF ONE DWELLING</t>
  </si>
  <si>
    <t>GLEBE FARM OFF A5</t>
  </si>
  <si>
    <t>LBRICK035</t>
  </si>
  <si>
    <t>MR &amp; MRS SMITH</t>
  </si>
  <si>
    <t>19/01631/PANB1C</t>
  </si>
  <si>
    <t>PRIOR NOTIFICATION FRO COU FROM OFFICE TO RESIDENTIAL</t>
  </si>
  <si>
    <t>LOUGHTON</t>
  </si>
  <si>
    <t>LAND ADJ 29 PITCHER LANE</t>
  </si>
  <si>
    <t>LOUGH1010</t>
  </si>
  <si>
    <t>MR &amp; MRS POZZUTO</t>
  </si>
  <si>
    <t>22/01476/OUT</t>
  </si>
  <si>
    <t>ERECTION OF NEW DWELLING AND DOUBLE GARAGE</t>
  </si>
  <si>
    <t>129 LONDON ROAD</t>
  </si>
  <si>
    <t>LOUGH1009</t>
  </si>
  <si>
    <t>MR &amp; MRS CHOKSI</t>
  </si>
  <si>
    <t>21/03169/FUL</t>
  </si>
  <si>
    <t>21/06067/IN</t>
  </si>
  <si>
    <t>DEMOLITION OF EXISTING DWELLING ANDERECTION OF NEW DWELLING</t>
  </si>
  <si>
    <t>19 LEYS ROAD</t>
  </si>
  <si>
    <t>LOUGH1008</t>
  </si>
  <si>
    <t>RANWINDER SINGH</t>
  </si>
  <si>
    <t>21/02249/FUL</t>
  </si>
  <si>
    <t>23/02234/DOM</t>
  </si>
  <si>
    <t>CONSTRUCTION OF NEW DWELLING</t>
  </si>
  <si>
    <t>3 WHITWORTH LANE</t>
  </si>
  <si>
    <t>LOUGH1004</t>
  </si>
  <si>
    <t>MR RAJ MISTRY</t>
  </si>
  <si>
    <t>20/02905/FUL</t>
  </si>
  <si>
    <t>21/00047/DEM</t>
  </si>
  <si>
    <t>DEMOLITION OF EXISTING DWELLING AND ERECTION OF REPLACEMENT DWELLING</t>
  </si>
  <si>
    <t>MILTON KEYNES VILLAGE</t>
  </si>
  <si>
    <t>SOUTHSIDE FARM</t>
  </si>
  <si>
    <t>MKVIL004</t>
  </si>
  <si>
    <t>MR &amp; MRS KEANE</t>
  </si>
  <si>
    <t>21/02269/FUL</t>
  </si>
  <si>
    <t>22/18909/IN</t>
  </si>
  <si>
    <t>CONSTRUCTION OF DETACHED DWELLING</t>
  </si>
  <si>
    <t>MKVIL002</t>
  </si>
  <si>
    <t>MS H BARBER</t>
  </si>
  <si>
    <t>20/03402/FUL</t>
  </si>
  <si>
    <t>21/02794/IN</t>
  </si>
  <si>
    <t>CHANGE OF USE OF OFFICE TO 1X TWO BED DWELLING.</t>
  </si>
  <si>
    <t>MONKSTON PARK</t>
  </si>
  <si>
    <t>PLOT 4 QUEENSBURY LANE</t>
  </si>
  <si>
    <t>MONKPSELF4</t>
  </si>
  <si>
    <t>MRS JULIE ALNAJAR</t>
  </si>
  <si>
    <t>15/00917/FUL</t>
  </si>
  <si>
    <t>15/05776/IN</t>
  </si>
  <si>
    <t>DEVELOPMENT OF 1 LARGE DETACHED DWELLING</t>
  </si>
  <si>
    <t>NETHERFIELD</t>
  </si>
  <si>
    <t>HORNBEAM COURT</t>
  </si>
  <si>
    <t>NETHER007</t>
  </si>
  <si>
    <t>20/01187/FUL</t>
  </si>
  <si>
    <t>22/32590/IN</t>
  </si>
  <si>
    <t>EXTENSION AND ALTERATIONS TO ADD 3 ADDITIONAL UNITS</t>
  </si>
  <si>
    <t>CRIPPS LODGE</t>
  </si>
  <si>
    <t>NETHER008</t>
  </si>
  <si>
    <t>20/02245/FUL</t>
  </si>
  <si>
    <t>22/27049/DOM</t>
  </si>
  <si>
    <t>ERECTION OF 66 DWELLINGS WITH ACCESS DRIVEWAYS/PARKING, GARDEN AMINITY, OPEN SPACE LANDSCAPING AND ASSOCIATED WORKS</t>
  </si>
  <si>
    <t>NEW BRADWELL</t>
  </si>
  <si>
    <t>22 BOUNTY STREET</t>
  </si>
  <si>
    <t>NB192</t>
  </si>
  <si>
    <t>C&amp;D ESTATES</t>
  </si>
  <si>
    <t>19/01321/FUL</t>
  </si>
  <si>
    <t>DEM OF EXISTING AND ERECTION OF NEW TWO STOREY BUILDING</t>
  </si>
  <si>
    <t>NEWPORT PAGNELL</t>
  </si>
  <si>
    <t>9 STATION ROAD</t>
  </si>
  <si>
    <t>NPPAG1001</t>
  </si>
  <si>
    <t>MR DAVID MOORE</t>
  </si>
  <si>
    <t>20/00247/PANB1C</t>
  </si>
  <si>
    <t>COU FROM B1A TO C3</t>
  </si>
  <si>
    <t>27-29 HIGH STREET</t>
  </si>
  <si>
    <t>NPPAG1031</t>
  </si>
  <si>
    <t>THE PALMER FAMILY TRUST</t>
  </si>
  <si>
    <t>21/03570/FUL</t>
  </si>
  <si>
    <t>CONVERSION OF UPPER FLOORS TO RESIDENTIAL</t>
  </si>
  <si>
    <t xml:space="preserve">CALDECOTTE MILL </t>
  </si>
  <si>
    <t>NPPAG1007</t>
  </si>
  <si>
    <t>MR R RICHMAN</t>
  </si>
  <si>
    <t>20/01276/PANAGC</t>
  </si>
  <si>
    <t>COU OF AGRICULTURAL BUILDING TO DWELLING</t>
  </si>
  <si>
    <t>14 THE GREEN</t>
  </si>
  <si>
    <t>NPPAG1013</t>
  </si>
  <si>
    <t>C/O APEX PLANNING</t>
  </si>
  <si>
    <t>20/02671/PANB1C</t>
  </si>
  <si>
    <t>COU FROM OFFICE TO DWELLING</t>
  </si>
  <si>
    <t>BASSETT COURT</t>
  </si>
  <si>
    <t>NPPAG1010</t>
  </si>
  <si>
    <t>MR PAUL SMITH</t>
  </si>
  <si>
    <t>20/02242/PANB1C</t>
  </si>
  <si>
    <t>PN FOR CHANGE OF USE OF FIRST AND SECOND FLOOR TO CREATE 3X 1BED FLATS</t>
  </si>
  <si>
    <t>40-43 GREEN FARM ROAD</t>
  </si>
  <si>
    <t>NPPAG1026</t>
  </si>
  <si>
    <t>SIGNITURE QUALITY REFURBISHED HOMES</t>
  </si>
  <si>
    <t>21/02070/FUL</t>
  </si>
  <si>
    <t>CHANGE OF USE FROM B2 TO RESIDENTIAL</t>
  </si>
  <si>
    <t>1 ANCHOR COURT</t>
  </si>
  <si>
    <t>NNPAG1017</t>
  </si>
  <si>
    <t>WICKHAM RYE &amp; CO LTD</t>
  </si>
  <si>
    <t>21/00191/PANB1C</t>
  </si>
  <si>
    <t>22/30039/IN</t>
  </si>
  <si>
    <t>COU FROM OFFICE TO 1NO STUDIO FLAT</t>
  </si>
  <si>
    <t>DJC AUTOS STATION ROAD</t>
  </si>
  <si>
    <t>NPPAG 1038</t>
  </si>
  <si>
    <t>FARM GARAGES LTD</t>
  </si>
  <si>
    <t>22/02432/PRIOR</t>
  </si>
  <si>
    <t>CHANGE OF USE FROM COMMERCIAL TO RESIDENTIAL</t>
  </si>
  <si>
    <t>REAR OF 26 HIGH STREET</t>
  </si>
  <si>
    <t>NPPAG1012</t>
  </si>
  <si>
    <t>MRS M DUNCAN</t>
  </si>
  <si>
    <t>20/02465/FUL</t>
  </si>
  <si>
    <t>CONSTRUCTION OF TWO SEMI DETACHED DWELLINGS</t>
  </si>
  <si>
    <t>LAND ADJ 35 WALNUTS CLOSE</t>
  </si>
  <si>
    <t>NPPAG1033</t>
  </si>
  <si>
    <t>HENNIGAN BUILDING</t>
  </si>
  <si>
    <t>22/00142/FUL</t>
  </si>
  <si>
    <t>ERECTION OF 2 SEMI-DETACHED HOUSES</t>
  </si>
  <si>
    <t>THE BUNGALOW NORTH CRAWLEY ROAD</t>
  </si>
  <si>
    <t>NPPAG1037</t>
  </si>
  <si>
    <t>J OSBORNE</t>
  </si>
  <si>
    <t>22/00882/FUL</t>
  </si>
  <si>
    <t>ERECTION OF DWELLING</t>
  </si>
  <si>
    <t>127 HIGH STREET</t>
  </si>
  <si>
    <t>NPPAG1032</t>
  </si>
  <si>
    <t>MR &amp; MRS C WHELDON</t>
  </si>
  <si>
    <t>21/03750/PANB1C</t>
  </si>
  <si>
    <t>22/29964/IN</t>
  </si>
  <si>
    <t>CHANGE OF USE FROM OFFICE TO RESIDENTIAL</t>
  </si>
  <si>
    <t>THE PADDOCKS</t>
  </si>
  <si>
    <t>NEWP2000</t>
  </si>
  <si>
    <t>MR TAJ RAJA</t>
  </si>
  <si>
    <t>20/01379/REM</t>
  </si>
  <si>
    <t>ONE NEW DWELLING</t>
  </si>
  <si>
    <t>NORTH CRAWLEY</t>
  </si>
  <si>
    <t>3 ORCHARD WAY</t>
  </si>
  <si>
    <t>NCRAWL054</t>
  </si>
  <si>
    <t>MR P TOMLINSON</t>
  </si>
  <si>
    <t>21/03077/REM</t>
  </si>
  <si>
    <t>DEMOLITION OF EXISTING DWELLING AND RERCTION OF NEW DWELLING</t>
  </si>
  <si>
    <t>38 FOLLY LANE</t>
  </si>
  <si>
    <t>NCRAWL051</t>
  </si>
  <si>
    <t>MR &amp; MRS KINNS</t>
  </si>
  <si>
    <t>21/00143/FUL</t>
  </si>
  <si>
    <t>22/08597/IN</t>
  </si>
  <si>
    <t>DETACHED DWELLING IN RESIDENTIAL CURTALIDGE</t>
  </si>
  <si>
    <t>6-8 CHURCH WALK</t>
  </si>
  <si>
    <t>NCRAWL052</t>
  </si>
  <si>
    <t>MR MARTIN</t>
  </si>
  <si>
    <t>21/01616/FUL</t>
  </si>
  <si>
    <t>22/19735/PAS</t>
  </si>
  <si>
    <t>CONVERSION FROM SINGLE DWELLING TO TWO DWELLINGS</t>
  </si>
  <si>
    <t>EAST END HOUSE</t>
  </si>
  <si>
    <t>NCRAWL047</t>
  </si>
  <si>
    <t>NORTH CRAWLEY ESTATE</t>
  </si>
  <si>
    <t>19/01709/FUL</t>
  </si>
  <si>
    <t>22/22142/IN</t>
  </si>
  <si>
    <t>CONVERSION OF A GARAGE TO A HABITABLE DWELLING</t>
  </si>
  <si>
    <t>NCRAWL053</t>
  </si>
  <si>
    <t>21/02872/REM</t>
  </si>
  <si>
    <t>OLD WOLVERTON</t>
  </si>
  <si>
    <t>LONGUEVILLE COURT</t>
  </si>
  <si>
    <t>WOLV0104</t>
  </si>
  <si>
    <t>REGNANT PROPERTY AND DEVELOPMENT LTD</t>
  </si>
  <si>
    <t>20/01147/FUL</t>
  </si>
  <si>
    <t>20/05002/IN</t>
  </si>
  <si>
    <t>CONVERSION OF STABLE AND BARN TO FORM A NEW DWELLING</t>
  </si>
  <si>
    <t>OLNEY</t>
  </si>
  <si>
    <t>9 CLICKERS YARD</t>
  </si>
  <si>
    <t>OLNEY1000</t>
  </si>
  <si>
    <t>CAVANAGH</t>
  </si>
  <si>
    <t>19/03390/FUL</t>
  </si>
  <si>
    <t>20/00474/COND</t>
  </si>
  <si>
    <t>NEW DWELLING ON LAND ADJACENT TO 9 CLICKERS YARD</t>
  </si>
  <si>
    <t>WINTERFEL FARM</t>
  </si>
  <si>
    <t>OLNEY1003</t>
  </si>
  <si>
    <t>MR AND MRS PARISH</t>
  </si>
  <si>
    <t>20/01865/FUL</t>
  </si>
  <si>
    <t>20/12114/IN</t>
  </si>
  <si>
    <t>ERECTION OF PERMANENT RURAL WORKERS DWELLING</t>
  </si>
  <si>
    <t>BRIDGE HOUSE</t>
  </si>
  <si>
    <t>OLNEY1015</t>
  </si>
  <si>
    <t>EIGHTY SEVEN HOLDINGS LTD</t>
  </si>
  <si>
    <t>22/01400/FUL</t>
  </si>
  <si>
    <t>COU FROM OFFICE TO SINGLE DWELLING</t>
  </si>
  <si>
    <t>9 HIGH STREET</t>
  </si>
  <si>
    <t>OLNEY1010</t>
  </si>
  <si>
    <t>TJD TRADING</t>
  </si>
  <si>
    <t>21/02685/FUL</t>
  </si>
  <si>
    <t>22/17189/IN</t>
  </si>
  <si>
    <t>CONVERSION OF WINE BAR INTO FLATS</t>
  </si>
  <si>
    <t>WALKERS BRIDGE FARM</t>
  </si>
  <si>
    <t>OLNEY1012</t>
  </si>
  <si>
    <t>MR R PARKHOUSE</t>
  </si>
  <si>
    <t>21/03434/FUL</t>
  </si>
  <si>
    <t>ERECTION OF BUNGALOW FOR AGRICULTURAL WORKER</t>
  </si>
  <si>
    <t>97 WESTON ROAD</t>
  </si>
  <si>
    <t>*OLNEY298</t>
  </si>
  <si>
    <t>MR DAVID HINE</t>
  </si>
  <si>
    <t>18/02166/FUL</t>
  </si>
  <si>
    <t>19/12692/IN</t>
  </si>
  <si>
    <t>ERECTION OF A FOUR BED HOUSE</t>
  </si>
  <si>
    <t>93 HIGH STREET</t>
  </si>
  <si>
    <t>OLNEY1019</t>
  </si>
  <si>
    <t>MR P TOLAND</t>
  </si>
  <si>
    <t>22/02567/PRIOR</t>
  </si>
  <si>
    <t>CHANGE OF USE FROM OFFICE TO DWELLING</t>
  </si>
  <si>
    <t>BEECH AVENUE</t>
  </si>
  <si>
    <t>OLNEY1006</t>
  </si>
  <si>
    <t>MR CARL BENNETT</t>
  </si>
  <si>
    <t>21/00301/FUL</t>
  </si>
  <si>
    <t>DEMOLITION OF EXISTING DWELLING AND ERECTION OF 3 NEW DWELLINGS</t>
  </si>
  <si>
    <t xml:space="preserve">LONGLANDS FARM </t>
  </si>
  <si>
    <t>OLNEY1016</t>
  </si>
  <si>
    <t>MR J KITCHENER</t>
  </si>
  <si>
    <t>22/01434/PRIOR</t>
  </si>
  <si>
    <t>124 WESTERN ROAD</t>
  </si>
  <si>
    <t>OLNEY1013</t>
  </si>
  <si>
    <t>MR T BENT</t>
  </si>
  <si>
    <t>21/03367/FUL</t>
  </si>
  <si>
    <t>22/15539/DOMBN</t>
  </si>
  <si>
    <t>LAND TO REAR OF 60 HIGH STREET</t>
  </si>
  <si>
    <t>OLNEY1001</t>
  </si>
  <si>
    <t>MR M AHMIN</t>
  </si>
  <si>
    <t>20/00547/FUL</t>
  </si>
  <si>
    <t>22/11859/IN</t>
  </si>
  <si>
    <t>NEW DWELLING TO REAR OF 60 HIGH STREET</t>
  </si>
  <si>
    <t>HYDE FARM</t>
  </si>
  <si>
    <t>OLNEY313</t>
  </si>
  <si>
    <t>MR D REYNOLDS</t>
  </si>
  <si>
    <t>19/03273/PANAGC</t>
  </si>
  <si>
    <t>COU OF TWO AGRICULTURAL BUILDINGS</t>
  </si>
  <si>
    <t>LAND AT YARDLEY ROAD</t>
  </si>
  <si>
    <t>OLNEY1002</t>
  </si>
  <si>
    <t>20/00835/REM</t>
  </si>
  <si>
    <t>20/05786/IN</t>
  </si>
  <si>
    <t>250 DWELLINGS</t>
  </si>
  <si>
    <t>OXLEY PARK</t>
  </si>
  <si>
    <t>LAND NORTH OF 177 HOLDEN AVENUE</t>
  </si>
  <si>
    <t>OXLEY014</t>
  </si>
  <si>
    <t>MR A CATTELL</t>
  </si>
  <si>
    <t>22/02755/REM</t>
  </si>
  <si>
    <t>23/07499/DOM</t>
  </si>
  <si>
    <t>ERECTION OF 7 NEW DWELLINGS</t>
  </si>
  <si>
    <t>LAND NORTH OF 164 HOLDEN AVENUE</t>
  </si>
  <si>
    <t>OXLEY012</t>
  </si>
  <si>
    <t>22/02173/REM</t>
  </si>
  <si>
    <t>23/04373/DOM</t>
  </si>
  <si>
    <t>ERECTION OF 9 NEW DWELLINGS</t>
  </si>
  <si>
    <t>RAVENSTONE</t>
  </si>
  <si>
    <t>WESTCOTT HOUSE</t>
  </si>
  <si>
    <t>RAV002</t>
  </si>
  <si>
    <t>MR &amp; MRS HUMPHREYS</t>
  </si>
  <si>
    <t>23/00419/FUL</t>
  </si>
  <si>
    <t>COU FROM OUTBUILDING TO DWELLING</t>
  </si>
  <si>
    <t>SHENLEY CHURCH END</t>
  </si>
  <si>
    <t>11 SHENLEY ROAD</t>
  </si>
  <si>
    <t>SCE002</t>
  </si>
  <si>
    <t>21/00213/FUL</t>
  </si>
  <si>
    <t>DETCHED 3-BED DWELLING</t>
  </si>
  <si>
    <t>LAND NORTH OF 1 ALDWYCKS CLOSE</t>
  </si>
  <si>
    <t>SCE53</t>
  </si>
  <si>
    <t>MR HASU TOSAR</t>
  </si>
  <si>
    <t>18/01391/FUL</t>
  </si>
  <si>
    <t>19/14223/DOM</t>
  </si>
  <si>
    <t>NEW DETACHED DWELLINGS</t>
  </si>
  <si>
    <t>PLOT 2 LAND NORTH OF ALDWYCKS CLOSE</t>
  </si>
  <si>
    <t>SCE058</t>
  </si>
  <si>
    <t>MR A TOSAR</t>
  </si>
  <si>
    <t>17/03259/FUL</t>
  </si>
  <si>
    <t>20/00383/IN</t>
  </si>
  <si>
    <t>2 STOREY 4 BED NEW DWELLING</t>
  </si>
  <si>
    <t>DAUBENEY GATE</t>
  </si>
  <si>
    <t>SCE1001</t>
  </si>
  <si>
    <t>20/03283/FUL</t>
  </si>
  <si>
    <t>22/29971/IN</t>
  </si>
  <si>
    <t>ERECTION OF 73 NEW DWELLINGS</t>
  </si>
  <si>
    <t>SHERINGTON</t>
  </si>
  <si>
    <t>THE SMALL HOUSE 6 HIGH STREET</t>
  </si>
  <si>
    <t>SHER074</t>
  </si>
  <si>
    <t>22/01547/FUL</t>
  </si>
  <si>
    <t>22/32054/IN</t>
  </si>
  <si>
    <t>CONVERSION INTO 2 DWELLINGS</t>
  </si>
  <si>
    <t>SHERRINGTON</t>
  </si>
  <si>
    <t xml:space="preserve">LAND TO WEST OF WATER LANE </t>
  </si>
  <si>
    <t>SHER069</t>
  </si>
  <si>
    <t>MISS LIZ MCCAWLEY</t>
  </si>
  <si>
    <t>19/01773/REM</t>
  </si>
  <si>
    <t>21/00079/UNAUTH</t>
  </si>
  <si>
    <t>ERECTION OF A SINGLE DWELLING</t>
  </si>
  <si>
    <t>SIMPSON</t>
  </si>
  <si>
    <t>141 SIMPSON ROAD</t>
  </si>
  <si>
    <t>SIMP036</t>
  </si>
  <si>
    <t>SEALE</t>
  </si>
  <si>
    <t>21/00269/FUL</t>
  </si>
  <si>
    <t>21/00259/COND</t>
  </si>
  <si>
    <t>DEMOLITION OF BUNGALOW AND ERECTION OF 2 NEW DWELIINGS</t>
  </si>
  <si>
    <t>SPRINGFIELD</t>
  </si>
  <si>
    <t>55 BELSIZE AVENUE</t>
  </si>
  <si>
    <t>SPRING012</t>
  </si>
  <si>
    <t>MR PARDEEP SINGH RAJBANS</t>
  </si>
  <si>
    <t>21/00385/FUL</t>
  </si>
  <si>
    <t>21/00255/UNAUTU</t>
  </si>
  <si>
    <t>CONVERSION OF HOUSE TO FLATS</t>
  </si>
  <si>
    <t>STOKE GOLDINGTON</t>
  </si>
  <si>
    <t>ADDERSEY FARM</t>
  </si>
  <si>
    <t>STOKE1006</t>
  </si>
  <si>
    <t>MR HILL</t>
  </si>
  <si>
    <t>21/03715/PANAGC</t>
  </si>
  <si>
    <t>CHANGE OF USE FROM AGRICULTURAL BUILDING TO DWELLING</t>
  </si>
  <si>
    <t>THE YARD</t>
  </si>
  <si>
    <t>STOKEG1001</t>
  </si>
  <si>
    <t>ME &amp; MRS PHILLIPS</t>
  </si>
  <si>
    <t>20/01578/FUL</t>
  </si>
  <si>
    <t>23/06977/IN</t>
  </si>
  <si>
    <t>PERMANAT DWELLING AND GARAGE TO REPLACE EXISTING TEMPORARY LOG CABIN</t>
  </si>
  <si>
    <t>BULLS HEAD FARM</t>
  </si>
  <si>
    <t>STOKEG1002</t>
  </si>
  <si>
    <t>MR G WEST</t>
  </si>
  <si>
    <t>20/02702/FUL</t>
  </si>
  <si>
    <t>22/22152/DOM</t>
  </si>
  <si>
    <t>REPLACEMNET OF EXISTING BUNGALOW ON SITE TO DWELLING HOUSE AND CONVERSION OF GARAGE TO BUNGALOW</t>
  </si>
  <si>
    <t>ERECTION OF 4 DETACHED DWELLINGS</t>
  </si>
  <si>
    <t>*STOKE139</t>
  </si>
  <si>
    <t>MS KAREN NICHOLLS</t>
  </si>
  <si>
    <t>17/03145/FUL</t>
  </si>
  <si>
    <t>21/01639/IN</t>
  </si>
  <si>
    <t>4 DETACHED DWELLINGS</t>
  </si>
  <si>
    <t>5 BARNS ADJACENT TO WESTSIDE FARM</t>
  </si>
  <si>
    <t>*STOKE140</t>
  </si>
  <si>
    <t>MS KAREN NICHOLS</t>
  </si>
  <si>
    <t>17/02989/FUL</t>
  </si>
  <si>
    <t>19/14259/IN</t>
  </si>
  <si>
    <t>COU AGRICULTURAL BARNS TO 2 RESIDENTIAL DWELLINGS</t>
  </si>
  <si>
    <t>STONY STRATFORD</t>
  </si>
  <si>
    <t>UNIT 2 GEORGES YARD</t>
  </si>
  <si>
    <t>SS279</t>
  </si>
  <si>
    <t>MR M WILSON</t>
  </si>
  <si>
    <t>21/00493/FUL</t>
  </si>
  <si>
    <t>CHANGE OF USE TO DWELLING</t>
  </si>
  <si>
    <t>158 HIGH STREET</t>
  </si>
  <si>
    <t>SS265</t>
  </si>
  <si>
    <t>ISIS BUILDERS LTD</t>
  </si>
  <si>
    <t>20/03093/FUL</t>
  </si>
  <si>
    <t>DEMOLITION OF EXISTING HOUSE AND CONSTRUCTION OF 2X 3-BED HOUSES &amp; 1X 2-BED HOUSE AND ALL ANCILLARY WORKS</t>
  </si>
  <si>
    <t>LAND ADJ TO 104 CLARENCE ROAD</t>
  </si>
  <si>
    <t>SS274</t>
  </si>
  <si>
    <t>MR DAVIES</t>
  </si>
  <si>
    <t>21/02389/FUL</t>
  </si>
  <si>
    <t>23/06815/IN</t>
  </si>
  <si>
    <t>ERECTION OF NEW 4-BED DWELLING</t>
  </si>
  <si>
    <t>THE LIMES</t>
  </si>
  <si>
    <t>SS263</t>
  </si>
  <si>
    <t>MR NIC FULLER</t>
  </si>
  <si>
    <t>20/02268/FUL</t>
  </si>
  <si>
    <t>PROPOSED 2NO DWELLINGS</t>
  </si>
  <si>
    <t>12 MARKET SQUARE</t>
  </si>
  <si>
    <t>SS258</t>
  </si>
  <si>
    <t>MRS SUE STARR</t>
  </si>
  <si>
    <t>19/00449/FUL</t>
  </si>
  <si>
    <t>21/02365/DOM</t>
  </si>
  <si>
    <t>PROPOSED DWELLING T OREAR OF NO. 12 MARKER SQUARE</t>
  </si>
  <si>
    <t>47 HIGH STREET</t>
  </si>
  <si>
    <t>SS281</t>
  </si>
  <si>
    <t>MR A SAINZ DE LA CRUZ</t>
  </si>
  <si>
    <t>22/00495/FUL</t>
  </si>
  <si>
    <t>21/06108/IN</t>
  </si>
  <si>
    <t>CHANGE OF USE OF FIRST AND SCOND FLOOR TO FLAT</t>
  </si>
  <si>
    <t>96 HIGH STREET</t>
  </si>
  <si>
    <t>SS282</t>
  </si>
  <si>
    <t>BEE MORTI LTD</t>
  </si>
  <si>
    <t>22/00751/FUL</t>
  </si>
  <si>
    <t>23/06439/IN</t>
  </si>
  <si>
    <t>CONVERSION TO 4 DWELLINGS</t>
  </si>
  <si>
    <t>127A HIGH STREET</t>
  </si>
  <si>
    <t>SS262</t>
  </si>
  <si>
    <t>MALCOLM WILSON</t>
  </si>
  <si>
    <t>20/01445/FUL</t>
  </si>
  <si>
    <t>21/04998/DOM</t>
  </si>
  <si>
    <t>REPLACEMENT DWELLING TO INCLUDE CAR PORT</t>
  </si>
  <si>
    <t>75 OUSEBANK WAY</t>
  </si>
  <si>
    <t>SS252</t>
  </si>
  <si>
    <t>MR JOHN KEMP</t>
  </si>
  <si>
    <t>18/01560/FUL</t>
  </si>
  <si>
    <t>19/02483/IN</t>
  </si>
  <si>
    <t>ERECTION OF A SINGLE DWELLING TO REPLACE DEMOLISHED DWELLING.</t>
  </si>
  <si>
    <t>FORMER GAS WORKS</t>
  </si>
  <si>
    <t>SS276</t>
  </si>
  <si>
    <t>NATIONAL PLACES</t>
  </si>
  <si>
    <t>21/02658/FUL</t>
  </si>
  <si>
    <t>22/13628/DOM</t>
  </si>
  <si>
    <t>DEMOLITION OF 164-168 HIGH STREET AND ERECTION OF 24 RESIDENTIAL DWELLINGS</t>
  </si>
  <si>
    <t>STRATFORD HOUSE</t>
  </si>
  <si>
    <t>SS259</t>
  </si>
  <si>
    <t>MR COLIN CLAYSON</t>
  </si>
  <si>
    <t>16/02507/FUL</t>
  </si>
  <si>
    <t>15/00988/IN</t>
  </si>
  <si>
    <t>REVISION TO 8 DWELLINGS &amp; REVISED SCHEME</t>
  </si>
  <si>
    <t>SS269</t>
  </si>
  <si>
    <t>21/00842/FUL</t>
  </si>
  <si>
    <t>REPLACEMENT DWELLING</t>
  </si>
  <si>
    <t>TATTENHOE PARK</t>
  </si>
  <si>
    <t>PHASE 3 RE-PLAN</t>
  </si>
  <si>
    <t>TATPARKP3</t>
  </si>
  <si>
    <t>21/01479/REM</t>
  </si>
  <si>
    <t>19/16917/IN</t>
  </si>
  <si>
    <t>RE-PLAN OF 19/02187/REM FOR ERECTION OF 82 DWELLINGS</t>
  </si>
  <si>
    <t xml:space="preserve">TATTENHOE PARK PHASE 4 </t>
  </si>
  <si>
    <t>TATPARKP4</t>
  </si>
  <si>
    <t>BELLWAY HOMES</t>
  </si>
  <si>
    <t>21/01402/REM</t>
  </si>
  <si>
    <t>21/02574/IN</t>
  </si>
  <si>
    <t>ERECTION OF 160 NEW DWELLINGS</t>
  </si>
  <si>
    <t>PHASE 4A</t>
  </si>
  <si>
    <t>TATPARKPH4A</t>
  </si>
  <si>
    <t>21/02536/REM</t>
  </si>
  <si>
    <t>PHASE 4A - 30 DWELLINGS</t>
  </si>
  <si>
    <t>PHASE 2</t>
  </si>
  <si>
    <t>TETPARKPH2</t>
  </si>
  <si>
    <t>COUNTRYSIDE PROPERTIES LTD</t>
  </si>
  <si>
    <t>19/01940/REM</t>
  </si>
  <si>
    <t>19/18067/IN</t>
  </si>
  <si>
    <t>DEVELOPMENT OF 318 DWELLINGS</t>
  </si>
  <si>
    <t>TINKERS BRIDGE</t>
  </si>
  <si>
    <t>4 HOLMFIELD CLOSE</t>
  </si>
  <si>
    <t>TINK1001</t>
  </si>
  <si>
    <t>MILTON HOLMFIELD LTD</t>
  </si>
  <si>
    <t>22/01877/FUL</t>
  </si>
  <si>
    <t>ERECTION OF ONE NEW DWELLING</t>
  </si>
  <si>
    <t>WALNUT TREE</t>
  </si>
  <si>
    <t>21 WALTON ROAD</t>
  </si>
  <si>
    <t>WNUT002</t>
  </si>
  <si>
    <t>STAMFORD CANNON LTD</t>
  </si>
  <si>
    <t>21/00565/OUT</t>
  </si>
  <si>
    <t>DEMOLITION OG GARAGES AND OUT BUILDINGS AND ERECTION OF SINGLE DETACHED DWELLING</t>
  </si>
  <si>
    <t>WARRINGTON</t>
  </si>
  <si>
    <t>NORTHEY FARM LONDON ROAD</t>
  </si>
  <si>
    <t>BOZ002</t>
  </si>
  <si>
    <t>MR M PIBWORTH</t>
  </si>
  <si>
    <t>22/00893/PANAGC</t>
  </si>
  <si>
    <t>WAVENDON</t>
  </si>
  <si>
    <t>32-38 NEWPORT ROAD</t>
  </si>
  <si>
    <t>WAVDON1006</t>
  </si>
  <si>
    <t>MR N HARTWELL</t>
  </si>
  <si>
    <t>20/01786/FUL</t>
  </si>
  <si>
    <t>DEMOLITION OF EXISITING BUNGALOW AND CONSTRUCTION OF 3 DETACHED DWELLINGS</t>
  </si>
  <si>
    <t>3 NEWPORT ROAD</t>
  </si>
  <si>
    <t>WAVDON200</t>
  </si>
  <si>
    <t>MS JACKIE HORNE</t>
  </si>
  <si>
    <t>20/00522/FUL</t>
  </si>
  <si>
    <t>DEMOLITION OF EXISTING BUNGALOW AND ERECTION OF NEW RESIDENTIAL BUNGALOW</t>
  </si>
  <si>
    <t>20 NEWPORT ROAD</t>
  </si>
  <si>
    <t>WAVDON1019</t>
  </si>
  <si>
    <t>MRS K LOWDEN</t>
  </si>
  <si>
    <t>22/02342/FUL</t>
  </si>
  <si>
    <t>ERECTION OF A 3 BED HOUSE</t>
  </si>
  <si>
    <t>PHOEBE LANE</t>
  </si>
  <si>
    <t>*WAVDON91</t>
  </si>
  <si>
    <t>MISS VICTORIA HOPKINS</t>
  </si>
  <si>
    <t>18/02283/FUL</t>
  </si>
  <si>
    <t>18/11387/DOM</t>
  </si>
  <si>
    <t>PROPOSED DETACHED DWELLING AND DOUBLE GARAGE</t>
  </si>
  <si>
    <t>WESTON UNDERWOOD</t>
  </si>
  <si>
    <t>OVERBROOK HOUSE</t>
  </si>
  <si>
    <t>WEST002</t>
  </si>
  <si>
    <t>WILLIAMS</t>
  </si>
  <si>
    <t>20/03107/PANAGC</t>
  </si>
  <si>
    <t>21/00467/IN</t>
  </si>
  <si>
    <t>PRIOR NOTIFICATION FOR THE CONVERSION OF A TRADITIONAL RED BRICK AGRICULTURAL BUILDING INTO THREE DWELLING HOUSES</t>
  </si>
  <si>
    <t>WHITEHOUSE</t>
  </si>
  <si>
    <t>PARCEL STU BELLWAY</t>
  </si>
  <si>
    <t>WHITE1003</t>
  </si>
  <si>
    <t>BELLWAY</t>
  </si>
  <si>
    <t>22/00716/REM</t>
  </si>
  <si>
    <t>23/09078/IN</t>
  </si>
  <si>
    <t>277 DWELLINGS</t>
  </si>
  <si>
    <t>PARCEL P AND V</t>
  </si>
  <si>
    <t>WHITE1006</t>
  </si>
  <si>
    <t>22/02373/REM</t>
  </si>
  <si>
    <t>142 NEW DWELLINGS</t>
  </si>
  <si>
    <t>PARCELS JKL</t>
  </si>
  <si>
    <t>WHITE1001</t>
  </si>
  <si>
    <t>VISTRY GROUP</t>
  </si>
  <si>
    <t>21/00318/REM</t>
  </si>
  <si>
    <t>21/03123/IN</t>
  </si>
  <si>
    <t>PARCEKS J,k,L OF WHITEHOUSE DEVELOPMENT 223 DWELLINGS</t>
  </si>
  <si>
    <t>PARCEL X AND Y</t>
  </si>
  <si>
    <t>WHITE1000</t>
  </si>
  <si>
    <t>20/02559/REM</t>
  </si>
  <si>
    <t>RESERVED MATTERS FOR 157 DWELLINGS</t>
  </si>
  <si>
    <t>PARCEL M N &amp; O</t>
  </si>
  <si>
    <t>WEA5555</t>
  </si>
  <si>
    <t>21/01436/REM</t>
  </si>
  <si>
    <t>23/09491/IN</t>
  </si>
  <si>
    <t>146 NEW DWELLINGS</t>
  </si>
  <si>
    <t>WEA PARCELS 10.2A, G &amp; H</t>
  </si>
  <si>
    <t>WAE10.2AGHBOVIS</t>
  </si>
  <si>
    <t>BOVIS HOMES NHC LTD</t>
  </si>
  <si>
    <t>19/01330/REM</t>
  </si>
  <si>
    <t>19/14273/IN</t>
  </si>
  <si>
    <t>ERECTION OF 152 DWELLINGS</t>
  </si>
  <si>
    <t>PARCEL Q AND R</t>
  </si>
  <si>
    <t>WHITE1002</t>
  </si>
  <si>
    <t>21/03526/REM</t>
  </si>
  <si>
    <t>23/09225/IN</t>
  </si>
  <si>
    <t>175 NEW DWELLINGS</t>
  </si>
  <si>
    <t>WOBURN SANDS</t>
  </si>
  <si>
    <t>37 PARKWAY</t>
  </si>
  <si>
    <t>WOBURN103</t>
  </si>
  <si>
    <t>MRS J BROOK</t>
  </si>
  <si>
    <t>21/02270/FUL</t>
  </si>
  <si>
    <t>DEMO OF GARAGE AND ERECTION OF 4BED HOUSE</t>
  </si>
  <si>
    <t>WOLVERTON</t>
  </si>
  <si>
    <t>10-12 THE SQUARE</t>
  </si>
  <si>
    <t>WOLV017</t>
  </si>
  <si>
    <t>MR S BACHRA</t>
  </si>
  <si>
    <t>23/00612/PRIOR</t>
  </si>
  <si>
    <t>COU TO TWO DWELLINGS</t>
  </si>
  <si>
    <t>37 CAMBRIDGE STREET</t>
  </si>
  <si>
    <t>WOLVO150</t>
  </si>
  <si>
    <t>MR MOHAMMED RAZAK</t>
  </si>
  <si>
    <t>19/00762/PANB1C</t>
  </si>
  <si>
    <t>20/00273/UNAWKH</t>
  </si>
  <si>
    <t>COU FROM B1 TO C3</t>
  </si>
  <si>
    <t>9-9A STRATFORD ROAD</t>
  </si>
  <si>
    <t>WOLV013</t>
  </si>
  <si>
    <t>MK CHRISTIAN FOUNDATION</t>
  </si>
  <si>
    <t>21/01963/FUL</t>
  </si>
  <si>
    <t>CHANGE OF USE OF 9 AND 9A TO RETAIL AND ANCILLARY WORKSHOPS AND 4 BED SUPPORTED LIVING CLUSTER FLAT</t>
  </si>
  <si>
    <t>FORMER SAXON BRIDGE AUTOS</t>
  </si>
  <si>
    <t>WOLV014</t>
  </si>
  <si>
    <t>FSG ESTATES LTD</t>
  </si>
  <si>
    <t>21/03015/FUL</t>
  </si>
  <si>
    <t>22/24334/IN</t>
  </si>
  <si>
    <t>DEMOLITION OF BUILDINGS AND ERECTION OF DWELLINGS</t>
  </si>
  <si>
    <t>13 STRATFORD ROAD</t>
  </si>
  <si>
    <t>WOLV0112</t>
  </si>
  <si>
    <t>MR S S CHADHA</t>
  </si>
  <si>
    <t>21/01026/FUL</t>
  </si>
  <si>
    <t>21/00013/UNAWKH</t>
  </si>
  <si>
    <t>CHANGE OF USE OF FIRST AND SECOND FLOOR FROM A1 COMMERCIAL TO TWO BEDROOM FLAT</t>
  </si>
  <si>
    <t>FORMER AGORA CENTRE SITE</t>
  </si>
  <si>
    <t>WOLV0109</t>
  </si>
  <si>
    <t>20/03293/FUL</t>
  </si>
  <si>
    <t>21/05000/OTH</t>
  </si>
  <si>
    <t>REDEVELOPMENT OF AGORA SITE.  115 NEW HOMES, COHOUSING COMMON HOUSE, AND 9 COMMERCIAL UNITS</t>
  </si>
  <si>
    <t>WOLVERTON MILL</t>
  </si>
  <si>
    <t>UNIT 23 WALKER AVENUE</t>
  </si>
  <si>
    <t>WOLVMILL025</t>
  </si>
  <si>
    <t>AARON WALLIS RECRUITMENT AND TRAINING LRD</t>
  </si>
  <si>
    <t>21/01910/PANB1C</t>
  </si>
  <si>
    <t>23/06709/IN</t>
  </si>
  <si>
    <t>CHANGE OF USE FROM OFFICE TO RESIDENTIAL DWELLINGS</t>
  </si>
  <si>
    <t>UNIT 24 WALKER AVENUE</t>
  </si>
  <si>
    <t>WOLVMILL022</t>
  </si>
  <si>
    <t>PROVIDENT HOMES</t>
  </si>
  <si>
    <t>21/00796/PANB1C</t>
  </si>
  <si>
    <t>COU FROM OFFICE TO RESIDENTIAL</t>
  </si>
  <si>
    <t>DAGNALL HOUSE</t>
  </si>
  <si>
    <t>BLETCH589</t>
  </si>
  <si>
    <t>CASS PROPERTIES UK LTD</t>
  </si>
  <si>
    <t>O/L</t>
  </si>
  <si>
    <t>20/00209/OUT</t>
  </si>
  <si>
    <t>ERECTION OF 6 HOUSES</t>
  </si>
  <si>
    <t>LAND AT THE MEADWAY</t>
  </si>
  <si>
    <t>LOUGH1000</t>
  </si>
  <si>
    <t>MR GORDON DALGARNO</t>
  </si>
  <si>
    <t>20/00454/OUT</t>
  </si>
  <si>
    <t>TWO NEW DWELLINGS ON RESIDENTIAL CURTILIDGE</t>
  </si>
  <si>
    <t>35A/B/C WALNUT CLOSE</t>
  </si>
  <si>
    <t>NPPAG1020</t>
  </si>
  <si>
    <t>JAMES KERR CO</t>
  </si>
  <si>
    <t>21/00514/OUT</t>
  </si>
  <si>
    <t>2 NEW DWELLINGS</t>
  </si>
  <si>
    <t>189 NEWPORT ROAD</t>
  </si>
  <si>
    <t>NB196</t>
  </si>
  <si>
    <t>GPS ESTATES</t>
  </si>
  <si>
    <t>20/01420/OUT</t>
  </si>
  <si>
    <t>ERECTION OF ONE DETACHED BUNGALOW</t>
  </si>
  <si>
    <t>TICKFORD FIELDS</t>
  </si>
  <si>
    <t>NPPAG1000</t>
  </si>
  <si>
    <t>20/00133/OUTEIS</t>
  </si>
  <si>
    <t>DEVELOPMENT OF 930 DWELLINGS</t>
  </si>
  <si>
    <t>LAND WEST OF NEWPORT ROAD</t>
  </si>
  <si>
    <t>WOBURN102</t>
  </si>
  <si>
    <t>SWAN HILL HOMES LTD</t>
  </si>
  <si>
    <t>21/02085/OUT</t>
  </si>
  <si>
    <t>CONSTRUCTION OF 103 DWELLINGS</t>
  </si>
  <si>
    <t>ATTERBURY SELF BUILD UNITS</t>
  </si>
  <si>
    <t>BROU042</t>
  </si>
  <si>
    <t>17/00736/OUT</t>
  </si>
  <si>
    <t>DEVELOPMENT OF 15 SELF BUILD HOUSES</t>
  </si>
  <si>
    <t>LAKES ESTATE REGENERATION</t>
  </si>
  <si>
    <t>LAKES1001</t>
  </si>
  <si>
    <t>LAKES ESTATE RENEWAL</t>
  </si>
  <si>
    <t>MK EAST</t>
  </si>
  <si>
    <t>LAND TO EAST OF WILLEN ROAD</t>
  </si>
  <si>
    <t>MKE2</t>
  </si>
  <si>
    <t>21/03420/OUTEIS</t>
  </si>
  <si>
    <t>UP TO 800 NEW DWELLINGS, PRIMARY SCHOOL AND LOCAL CENTRE</t>
  </si>
  <si>
    <t>CMK057</t>
  </si>
  <si>
    <t>22/24292/IN</t>
  </si>
  <si>
    <t>OUTLINE WITH RESMA FOR 482 UNITS.</t>
  </si>
  <si>
    <t>WALTON PARK</t>
  </si>
  <si>
    <t>LAND TO WEST OF WALTON MANOR</t>
  </si>
  <si>
    <t>WALPA005</t>
  </si>
  <si>
    <t>MKDP</t>
  </si>
  <si>
    <t>19/00218/OUT</t>
  </si>
  <si>
    <t>O/L FOR 174 DWELLINGS</t>
  </si>
  <si>
    <t>MILTON KEYNES EAST</t>
  </si>
  <si>
    <t>LAND EAST AND WEST OF A509 LONDON ROAD</t>
  </si>
  <si>
    <t>MKE1</t>
  </si>
  <si>
    <t>ST JAMES GROUP LIMITED</t>
  </si>
  <si>
    <t>21/00999/OUTEIS</t>
  </si>
  <si>
    <t>HYBRID APPLICATION FOR OUTLINE OF MIXED USE URBAN EXTENSION.</t>
  </si>
  <si>
    <t>WEA AREA 10.1 -10.3 - REMAINDER</t>
  </si>
  <si>
    <t>WEA10.1-10.3</t>
  </si>
  <si>
    <t>GENESIS LAND LIMITED</t>
  </si>
  <si>
    <t>MIXED</t>
  </si>
  <si>
    <t>05/00291/MKPCO</t>
  </si>
  <si>
    <t>REMAINING ON OUTLINE</t>
  </si>
  <si>
    <t>WEA AREA 11 - REMAINDER</t>
  </si>
  <si>
    <t>WEA11</t>
  </si>
  <si>
    <t>GENISIS LAND LIMITED</t>
  </si>
  <si>
    <t>06/00123/MKPCO</t>
  </si>
  <si>
    <t>OUTLINE APPLICATION FOR 2220 DWELLINGS</t>
  </si>
  <si>
    <t>TATTENHOE PARK SITE 6</t>
  </si>
  <si>
    <t>TATPARK006</t>
  </si>
  <si>
    <t>HOMES AND COMMUNITIES AGENCY</t>
  </si>
  <si>
    <t>17/00918/OUT</t>
  </si>
  <si>
    <t>OUTLINE APP FOR DEVELOPMENT OF 78 DWELLINGS</t>
  </si>
  <si>
    <t>TATTENHOE PARK SITE 5</t>
  </si>
  <si>
    <t>TATPARK005</t>
  </si>
  <si>
    <t>TATTENHOE PARK SITE 7</t>
  </si>
  <si>
    <t>TATPARK007</t>
  </si>
  <si>
    <t>OUTLINE APP FOR DEVELOPMENT OF 150 DWELLINGS</t>
  </si>
  <si>
    <t>BLIND POND LANE</t>
  </si>
  <si>
    <t>*BOWB046</t>
  </si>
  <si>
    <t>MR GRAHAM LOWERY</t>
  </si>
  <si>
    <t>18/00482/OUT</t>
  </si>
  <si>
    <t>ERECTION OF 3 DETACHED HOUSES</t>
  </si>
  <si>
    <t>RAILCARE MAINTENANCE DEPOT</t>
  </si>
  <si>
    <t>WOLVO126</t>
  </si>
  <si>
    <t>ST MODWEN DEVELOPMENTS LTD</t>
  </si>
  <si>
    <t>LOCAL PLAN PROPOSAL</t>
  </si>
  <si>
    <t>PLAN:MK</t>
  </si>
  <si>
    <t>PLAN:MK ALLOCATION</t>
  </si>
  <si>
    <t>DEMOLISH ALL BUILDINGS THEN BUILD UP TO 375 HOMES</t>
  </si>
  <si>
    <t>CALDECOTTE SITE C</t>
  </si>
  <si>
    <t>CALDESC</t>
  </si>
  <si>
    <t>LAND AT BERGAMOT GARDENS</t>
  </si>
  <si>
    <t>1BERGAMOTGDNS</t>
  </si>
  <si>
    <t>SAP5</t>
  </si>
  <si>
    <t>DEVELOPMENT OF 15 DWELLINGS</t>
  </si>
  <si>
    <t>KELLAN DRIVE 1</t>
  </si>
  <si>
    <t>FISHKD1</t>
  </si>
  <si>
    <t>MONKSTON</t>
  </si>
  <si>
    <t>LINDISFARNE DRIVE</t>
  </si>
  <si>
    <t>MONKSLD</t>
  </si>
  <si>
    <t>REDHOUSE PARK</t>
  </si>
  <si>
    <t>THE WALNUTS</t>
  </si>
  <si>
    <t>REDPARKWALNUTS</t>
  </si>
  <si>
    <t>TATTENHOE</t>
  </si>
  <si>
    <t>HOLBORN CRESCENT</t>
  </si>
  <si>
    <t>TATTHC</t>
  </si>
  <si>
    <t>HOCKCLIFFE BRAE</t>
  </si>
  <si>
    <t>WTHOCKBRAE</t>
  </si>
  <si>
    <t>WAVENDON GATE</t>
  </si>
  <si>
    <t>ISAACSON DRIVE</t>
  </si>
  <si>
    <t>WGISAACDRIVE</t>
  </si>
  <si>
    <t>WESTCROFT</t>
  </si>
  <si>
    <t>POWIS LANE</t>
  </si>
  <si>
    <t>WESTPOWIS</t>
  </si>
  <si>
    <t xml:space="preserve">TATTENHOE </t>
  </si>
  <si>
    <t>WINFOLD LANE</t>
  </si>
  <si>
    <t>TATTWINLANE</t>
  </si>
  <si>
    <t>HOWE ROCK PLACE</t>
  </si>
  <si>
    <t>TATTHOWEROCK</t>
  </si>
  <si>
    <t>WADHURST DRIVE</t>
  </si>
  <si>
    <t>MONKSWD</t>
  </si>
  <si>
    <t>FULLERS SLADE</t>
  </si>
  <si>
    <t>CAVENDISH SITE</t>
  </si>
  <si>
    <t>FULLERSCS</t>
  </si>
  <si>
    <t>GREENLEYS</t>
  </si>
  <si>
    <t>FORMER MILTON KEYNES RUGBY CLUB</t>
  </si>
  <si>
    <t>GREENRUGBY</t>
  </si>
  <si>
    <t>OLD FARM PARK</t>
  </si>
  <si>
    <t>BYRD CRESCENT</t>
  </si>
  <si>
    <t>OLDFPBYRDCRES</t>
  </si>
  <si>
    <t>CHEPSTOW DRIVE</t>
  </si>
  <si>
    <t>BLETCHCHEP</t>
  </si>
  <si>
    <t>MEDBOURNE</t>
  </si>
  <si>
    <t>S OF VERNIER CRESCENT</t>
  </si>
  <si>
    <t>MEDVERNCRES</t>
  </si>
  <si>
    <t>C4.2</t>
  </si>
  <si>
    <t>CMKC4.2</t>
  </si>
  <si>
    <t>STANTONBURY</t>
  </si>
  <si>
    <t>REDBRIDGE/ROWLE</t>
  </si>
  <si>
    <t>STANTRED</t>
  </si>
  <si>
    <t xml:space="preserve">R/O CENTRAL LIBRARY_x000D_
</t>
  </si>
  <si>
    <t>CMKCL</t>
  </si>
  <si>
    <t>FORMER MFI BUILDING</t>
  </si>
  <si>
    <t>BLETCHMFI</t>
  </si>
  <si>
    <t>D3.4</t>
  </si>
  <si>
    <t>CMKD3.4</t>
  </si>
  <si>
    <t>BERWICK DRIVE</t>
  </si>
  <si>
    <t>BLETCHBER</t>
  </si>
  <si>
    <t>R/O WESTMINSTER HOUSE</t>
  </si>
  <si>
    <t>CMKWH</t>
  </si>
  <si>
    <t>SOUTH EAST MILTON KEYNES</t>
  </si>
  <si>
    <t>SEMK STRATEGIC GROWTH AREA</t>
  </si>
  <si>
    <t>SEMKSGA</t>
  </si>
  <si>
    <t>G4.1</t>
  </si>
  <si>
    <t>CPG4.1</t>
  </si>
  <si>
    <t>C3.3</t>
  </si>
  <si>
    <t>CMKC3.3</t>
  </si>
  <si>
    <t>EAST OF M1 STRATEGIC GROWTH AREA</t>
  </si>
  <si>
    <t>EM1SGA</t>
  </si>
  <si>
    <t>G4.3</t>
  </si>
  <si>
    <t>CPG4.3</t>
  </si>
  <si>
    <t>G4.2</t>
  </si>
  <si>
    <t>CPG4.2</t>
  </si>
  <si>
    <t>POLICE STATION HOUSES, HIGH STREET</t>
  </si>
  <si>
    <t>1POLICE</t>
  </si>
  <si>
    <t>LATHAMS BUILDBASE</t>
  </si>
  <si>
    <t>LATHAMS1</t>
  </si>
  <si>
    <t>LAND EAST OF JOHN LEWIS CAR PARK</t>
  </si>
  <si>
    <t>CMKSAP2</t>
  </si>
  <si>
    <t>SAP 2</t>
  </si>
  <si>
    <t>CAMPBELL PARK REMAINDER</t>
  </si>
  <si>
    <t>1CPREMAIN</t>
  </si>
  <si>
    <t>REMAINDER 1500 MIXED DWELLINGS</t>
  </si>
  <si>
    <t>CROWNHILL</t>
  </si>
  <si>
    <t>RESERVE SITE OFF HENDRIX DRIVE</t>
  </si>
  <si>
    <t>1HENDRIXRES</t>
  </si>
  <si>
    <t>BRIEFED SITES</t>
  </si>
  <si>
    <t>WESTCROFT RESERVE SITE 3</t>
  </si>
  <si>
    <t>1WESTRES3</t>
  </si>
  <si>
    <t>LAND OFF HARROWDEN</t>
  </si>
  <si>
    <t>1HARROWDEN</t>
  </si>
  <si>
    <t>DEVELOPMENT OF 25 DWELLINGS</t>
  </si>
  <si>
    <t>SHENLEY BROOK END</t>
  </si>
  <si>
    <t>LAND AT MANIFOLD LANE</t>
  </si>
  <si>
    <t>1MANIFOLDLN</t>
  </si>
  <si>
    <t>DEVELOPMENT OF 33 DWELLINGS</t>
  </si>
  <si>
    <t>LAND NORTH OF VERNIER CRESCENT</t>
  </si>
  <si>
    <t>1VERNIERCRES</t>
  </si>
  <si>
    <t>DEVELOPMENT OF 14 DWELLINGS</t>
  </si>
  <si>
    <t>LAND OFF SINGLETON DRIVE</t>
  </si>
  <si>
    <t>1SINGLETONDR</t>
  </si>
  <si>
    <t>DEVELOPMENT OF 22 DWELLINGS</t>
  </si>
  <si>
    <t xml:space="preserve">All Commitments </t>
  </si>
  <si>
    <t xml:space="preserve">Number </t>
  </si>
  <si>
    <t>Area</t>
  </si>
  <si>
    <t>FULL PERMISSIONS</t>
  </si>
  <si>
    <t>OUTLINE PERMISSIONS</t>
  </si>
  <si>
    <t xml:space="preserve">PLAN:MK </t>
  </si>
  <si>
    <t>TOTAL</t>
  </si>
  <si>
    <t>Plan:MK</t>
  </si>
  <si>
    <t>With Permission</t>
  </si>
  <si>
    <t>PHASE 1B REPLAN</t>
  </si>
  <si>
    <t>BROOK1001</t>
  </si>
  <si>
    <t>19/01615/REM</t>
  </si>
  <si>
    <t>152 NEW DWELLINGS - REPLAN OF 14/01069/REM</t>
  </si>
  <si>
    <t xml:space="preserve">LAND TO THE EAST OF BROOKLANDS RESERVE SITE 1 </t>
  </si>
  <si>
    <t>1 STATION HOUSE</t>
  </si>
  <si>
    <t>CMK0520</t>
  </si>
  <si>
    <t>PD NO13</t>
  </si>
  <si>
    <t>19/01432/PANB1C</t>
  </si>
  <si>
    <t>20/05788/IN</t>
  </si>
  <si>
    <t>COU FROM OFFICE TO C3</t>
  </si>
  <si>
    <t>AREA 11 PARCELS 2B 2C 5A 5B 6D</t>
  </si>
  <si>
    <t>WEA112B2C5A5B6D</t>
  </si>
  <si>
    <t>16/03133/REM</t>
  </si>
  <si>
    <t>DEVELOPMENT OF 241 DWELLINGS</t>
  </si>
  <si>
    <t>SITE SOUTH EAST OF ELMSWELL GATE PHASE 2</t>
  </si>
  <si>
    <t>GLEBE005</t>
  </si>
  <si>
    <t>18/03056/REM</t>
  </si>
  <si>
    <t>4-9 ST LEGER COURT</t>
  </si>
  <si>
    <t>GREATLIN1001</t>
  </si>
  <si>
    <t>CALSHAW PROPERTIES</t>
  </si>
  <si>
    <t>20/01149/FUL</t>
  </si>
  <si>
    <t>21/02428/DOM</t>
  </si>
  <si>
    <t>PROVISION OF 7X NEW ONE AND TWO BED APARTMENTS ABOVE EXISTING GROUND FLOOR UNITS</t>
  </si>
  <si>
    <t>EMPLOYMENT ALLOCATION PHASE 1</t>
  </si>
  <si>
    <t>*OLNEY275</t>
  </si>
  <si>
    <t>DUNCAN INVESTMENTS</t>
  </si>
  <si>
    <t>16/00533/REM</t>
  </si>
  <si>
    <t>18/07322/IN</t>
  </si>
  <si>
    <t>SITE N OF REDHOUSE PARK</t>
  </si>
  <si>
    <t>REDPARK01</t>
  </si>
  <si>
    <t>DANESCROFT LLP</t>
  </si>
  <si>
    <t>18/03002/FUL</t>
  </si>
  <si>
    <t>20/05034/IN</t>
  </si>
  <si>
    <t>DEMOLITION OF EXISTING BUILDING &amp; ERECTION OF 77 HOMES</t>
  </si>
  <si>
    <t xml:space="preserve">OXLEY PARK </t>
  </si>
  <si>
    <t>LAND NORTH OF HOLDEN AVE SITE B</t>
  </si>
  <si>
    <t>OXLEY008</t>
  </si>
  <si>
    <t>MR DAN WHEATLEY</t>
  </si>
  <si>
    <t>19/02425/OUT</t>
  </si>
  <si>
    <t>9 DWELLINGS WITH ASSOCIATED WORKS</t>
  </si>
  <si>
    <t>BRAD1000</t>
  </si>
  <si>
    <t>MR JOHN MITCHELL</t>
  </si>
  <si>
    <t>20/00933/OUT</t>
  </si>
  <si>
    <t>8 RESIDENTIAL DWELLINGS</t>
  </si>
  <si>
    <t>KENTS1000</t>
  </si>
  <si>
    <t>20/01176/OUT</t>
  </si>
  <si>
    <t>DEVELOPMENT OF UPTO 171 DWELLINGS AND LOCAL 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</si>
</sst>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5" fillId="0" borderId="0"/>
    <xf numFmtId="0" fontId="12" fillId="0" borderId="0"/>
    <xf numFmtId="0" fontId="5" fillId="0" borderId="0"/>
  </cellStyleXfs>
  <cellXfs count="99">
    <xf numFmtId="0" fontId="0" fillId="0" borderId="0" xfId="0"/>
    <xf numFmtId="1" fontId="0" fillId="0" borderId="0" xfId="0" applyNumberForma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1" fontId="0" fillId="0" borderId="4" xfId="0" applyNumberFormat="1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3" fillId="0" borderId="0" xfId="0" applyFont="1"/>
    <xf numFmtId="0" fontId="10" fillId="0" borderId="0" xfId="0" applyFont="1" applyAlignment="1">
      <alignment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0" borderId="0" xfId="0" quotePrefix="1" applyFont="1"/>
    <xf numFmtId="0" fontId="10" fillId="0" borderId="0" xfId="0" applyFont="1" applyAlignment="1">
      <alignment horizontal="left"/>
    </xf>
    <xf numFmtId="0" fontId="10" fillId="0" borderId="0" xfId="0" quotePrefix="1" applyFont="1" applyAlignment="1">
      <alignment horizontal="left"/>
    </xf>
    <xf numFmtId="0" fontId="0" fillId="0" borderId="8" xfId="0" applyBorder="1"/>
    <xf numFmtId="15" fontId="5" fillId="0" borderId="0" xfId="0" applyNumberFormat="1" applyFont="1" applyAlignment="1">
      <alignment horizontal="left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/>
    <xf numFmtId="1" fontId="5" fillId="0" borderId="4" xfId="0" applyNumberFormat="1" applyFont="1" applyBorder="1" applyAlignment="1">
      <alignment horizontal="center"/>
    </xf>
    <xf numFmtId="0" fontId="5" fillId="0" borderId="9" xfId="0" applyFont="1" applyBorder="1"/>
    <xf numFmtId="0" fontId="0" fillId="0" borderId="0" xfId="0" applyAlignment="1">
      <alignment horizontal="right"/>
    </xf>
    <xf numFmtId="0" fontId="5" fillId="3" borderId="4" xfId="0" applyFont="1" applyFill="1" applyBorder="1" applyAlignment="1">
      <alignment horizontal="left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1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/>
    <xf numFmtId="0" fontId="0" fillId="4" borderId="4" xfId="0" applyFill="1" applyBorder="1"/>
    <xf numFmtId="14" fontId="0" fillId="0" borderId="0" xfId="0" applyNumberFormat="1"/>
    <xf numFmtId="0" fontId="4" fillId="4" borderId="4" xfId="0" applyFont="1" applyFill="1" applyBorder="1"/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 applyAlignment="1" applyProtection="1"/>
    <xf numFmtId="0" fontId="0" fillId="5" borderId="4" xfId="0" applyFill="1" applyBorder="1"/>
    <xf numFmtId="0" fontId="5" fillId="0" borderId="0" xfId="0" applyFont="1" applyAlignment="1">
      <alignment horizontal="center"/>
    </xf>
    <xf numFmtId="0" fontId="13" fillId="0" borderId="0" xfId="0" applyFont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6" borderId="4" xfId="0" applyFont="1" applyFill="1" applyBorder="1"/>
    <xf numFmtId="0" fontId="5" fillId="0" borderId="12" xfId="0" applyFont="1" applyBorder="1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5" fillId="0" borderId="4" xfId="0" applyFont="1" applyFill="1" applyBorder="1"/>
    <xf numFmtId="0" fontId="4" fillId="0" borderId="0" xfId="0" applyFont="1" applyAlignment="1">
      <alignment wrapText="1"/>
    </xf>
    <xf numFmtId="0" fontId="10" fillId="0" borderId="0" xfId="0" applyFont="1" applyAlignment="1"/>
  </cellXfs>
  <cellStyles count="6">
    <cellStyle name="Hyperlink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wis.hales@milton-keynes.gov.u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5"/>
  <sheetViews>
    <sheetView workbookViewId="0">
      <selection activeCell="A14" sqref="A14"/>
    </sheetView>
  </sheetViews>
  <sheetFormatPr defaultRowHeight="12.6"/>
  <cols>
    <col min="1" max="1" width="127.85546875" customWidth="1"/>
  </cols>
  <sheetData>
    <row r="1" spans="1:1" ht="15.6">
      <c r="A1" s="2" t="s">
        <v>0</v>
      </c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2" spans="1:1">
      <c r="A12" t="s">
        <v>10</v>
      </c>
    </row>
    <row r="17" spans="1:1" ht="12.95">
      <c r="A17" s="3" t="s">
        <v>11</v>
      </c>
    </row>
    <row r="18" spans="1:1">
      <c r="A18" t="s">
        <v>12</v>
      </c>
    </row>
    <row r="19" spans="1:1">
      <c r="A19" t="s">
        <v>13</v>
      </c>
    </row>
    <row r="20" spans="1:1">
      <c r="A20" t="s">
        <v>14</v>
      </c>
    </row>
    <row r="24" spans="1:1">
      <c r="A24" s="80" t="s">
        <v>15</v>
      </c>
    </row>
    <row r="25" spans="1:1">
      <c r="A25" s="51" t="s">
        <v>16</v>
      </c>
    </row>
  </sheetData>
  <phoneticPr fontId="0" type="noConversion"/>
  <hyperlinks>
    <hyperlink ref="A24" r:id="rId1" xr:uid="{00000000-0004-0000-0000-000000000000}"/>
  </hyperlinks>
  <pageMargins left="0.75" right="0.75" top="1" bottom="1" header="0.5" footer="0.5"/>
  <pageSetup paperSize="9" orientation="landscape" horizont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8"/>
  <sheetViews>
    <sheetView topLeftCell="A53" workbookViewId="0">
      <selection activeCell="F63" sqref="F63"/>
    </sheetView>
  </sheetViews>
  <sheetFormatPr defaultRowHeight="12.6"/>
  <cols>
    <col min="1" max="1" width="17.28515625" customWidth="1"/>
    <col min="2" max="3" width="9.42578125" bestFit="1" customWidth="1"/>
    <col min="4" max="4" width="10.5703125" bestFit="1" customWidth="1"/>
    <col min="5" max="8" width="12" bestFit="1" customWidth="1"/>
    <col min="9" max="9" width="13.28515625" bestFit="1" customWidth="1"/>
    <col min="10" max="10" width="16.140625" bestFit="1" customWidth="1"/>
    <col min="11" max="11" width="10.5703125" customWidth="1"/>
  </cols>
  <sheetData>
    <row r="1" spans="1:11" ht="12.95">
      <c r="A1" s="3" t="s">
        <v>404</v>
      </c>
    </row>
    <row r="3" spans="1:11" ht="12.95">
      <c r="A3" s="3" t="s">
        <v>405</v>
      </c>
    </row>
    <row r="5" spans="1:11" ht="12.95">
      <c r="A5" s="8"/>
      <c r="B5" s="9" t="s">
        <v>377</v>
      </c>
      <c r="C5" s="9" t="s">
        <v>378</v>
      </c>
      <c r="D5" s="9" t="s">
        <v>379</v>
      </c>
      <c r="E5" s="9" t="s">
        <v>380</v>
      </c>
      <c r="F5" s="9" t="s">
        <v>381</v>
      </c>
      <c r="G5" s="9" t="s">
        <v>382</v>
      </c>
      <c r="H5" s="9" t="s">
        <v>383</v>
      </c>
      <c r="I5" s="9" t="s">
        <v>384</v>
      </c>
      <c r="J5" s="9" t="s">
        <v>385</v>
      </c>
      <c r="K5" s="9" t="s">
        <v>81</v>
      </c>
    </row>
    <row r="6" spans="1:11">
      <c r="A6" s="28" t="s">
        <v>386</v>
      </c>
      <c r="B6" s="36">
        <f t="shared" ref="B6:J6" si="0">+B43/$K$43*100</f>
        <v>13.58563803978651</v>
      </c>
      <c r="C6" s="36">
        <f t="shared" si="0"/>
        <v>5.0460941290635617</v>
      </c>
      <c r="D6" s="36">
        <f t="shared" si="0"/>
        <v>0</v>
      </c>
      <c r="E6" s="36">
        <f t="shared" si="0"/>
        <v>9.2188258127122751</v>
      </c>
      <c r="F6" s="36">
        <f t="shared" si="0"/>
        <v>31.926249393498303</v>
      </c>
      <c r="G6" s="36">
        <f t="shared" si="0"/>
        <v>26.977195536147502</v>
      </c>
      <c r="H6" s="36">
        <f t="shared" si="0"/>
        <v>12.421154779233381</v>
      </c>
      <c r="I6" s="36">
        <f t="shared" si="0"/>
        <v>0.82484230955846682</v>
      </c>
      <c r="J6" s="36">
        <f t="shared" si="0"/>
        <v>0</v>
      </c>
      <c r="K6" s="36">
        <f t="shared" ref="K6:K14" si="1">SUM(B6:J6)</f>
        <v>99.999999999999986</v>
      </c>
    </row>
    <row r="7" spans="1:11">
      <c r="A7" s="28" t="s">
        <v>315</v>
      </c>
      <c r="B7" s="36">
        <f>+B44/$K$44*100</f>
        <v>8.1361800346220434</v>
      </c>
      <c r="C7" s="36">
        <f t="shared" ref="C7:I7" si="2">+C44/$K$44*100</f>
        <v>9.809578765147144</v>
      </c>
      <c r="D7" s="36">
        <f t="shared" si="2"/>
        <v>0</v>
      </c>
      <c r="E7" s="36">
        <f t="shared" si="2"/>
        <v>5.3664166185804962</v>
      </c>
      <c r="F7" s="36">
        <f t="shared" si="2"/>
        <v>35.314483554529716</v>
      </c>
      <c r="G7" s="36">
        <f t="shared" si="2"/>
        <v>28.620888632429313</v>
      </c>
      <c r="H7" s="36">
        <f t="shared" si="2"/>
        <v>11.771494518176572</v>
      </c>
      <c r="I7" s="36">
        <f t="shared" si="2"/>
        <v>0.98095787651471433</v>
      </c>
      <c r="J7" s="36">
        <f>+J44/$K$44*100</f>
        <v>0</v>
      </c>
      <c r="K7" s="36">
        <f t="shared" si="1"/>
        <v>99.999999999999986</v>
      </c>
    </row>
    <row r="8" spans="1:11">
      <c r="A8" s="28" t="s">
        <v>316</v>
      </c>
      <c r="B8" s="36">
        <f>+B45/$K$45*100</f>
        <v>6.8391866913123849</v>
      </c>
      <c r="C8" s="36">
        <f t="shared" ref="C8:I8" si="3">+C45/$K$45*100</f>
        <v>7.8250154035736292</v>
      </c>
      <c r="D8" s="36">
        <f t="shared" si="3"/>
        <v>0.36968576709796674</v>
      </c>
      <c r="E8" s="36">
        <f t="shared" si="3"/>
        <v>3.512014787430684</v>
      </c>
      <c r="F8" s="36">
        <f t="shared" si="3"/>
        <v>29.451632778804683</v>
      </c>
      <c r="G8" s="36">
        <f t="shared" si="3"/>
        <v>25.385089340727045</v>
      </c>
      <c r="H8" s="36">
        <f t="shared" si="3"/>
        <v>22.982131854590264</v>
      </c>
      <c r="I8" s="36">
        <f t="shared" si="3"/>
        <v>2.6494146642020948</v>
      </c>
      <c r="J8" s="36">
        <f>+J45/$K$45*100</f>
        <v>0.98582871226124469</v>
      </c>
      <c r="K8" s="36">
        <f t="shared" si="1"/>
        <v>100</v>
      </c>
    </row>
    <row r="9" spans="1:11">
      <c r="A9" s="28" t="s">
        <v>317</v>
      </c>
      <c r="B9" s="36">
        <f>+B46/$K$46*100</f>
        <v>3.9378813089295619</v>
      </c>
      <c r="C9" s="36">
        <f t="shared" ref="C9:I9" si="4">+C46/$K$46*100</f>
        <v>2.6622296173044924</v>
      </c>
      <c r="D9" s="36">
        <f t="shared" si="4"/>
        <v>5.5463117027176934E-2</v>
      </c>
      <c r="E9" s="36">
        <f t="shared" si="4"/>
        <v>2.9395452024403772</v>
      </c>
      <c r="F9" s="36">
        <f t="shared" si="4"/>
        <v>24.070992789794786</v>
      </c>
      <c r="G9" s="36">
        <f t="shared" si="4"/>
        <v>30.948419301164726</v>
      </c>
      <c r="H9" s="36">
        <f t="shared" si="4"/>
        <v>25.513033832501385</v>
      </c>
      <c r="I9" s="36">
        <f t="shared" si="4"/>
        <v>4.769828064337216</v>
      </c>
      <c r="J9" s="36">
        <f>+J46/$K$46*100</f>
        <v>5.1026067665002772</v>
      </c>
      <c r="K9" s="36">
        <f t="shared" si="1"/>
        <v>99.999999999999986</v>
      </c>
    </row>
    <row r="10" spans="1:11">
      <c r="A10" s="28" t="s">
        <v>318</v>
      </c>
      <c r="B10" s="36">
        <f>+B47/$K$47*100</f>
        <v>4.214123006833713</v>
      </c>
      <c r="C10" s="36">
        <f t="shared" ref="C10:I10" si="5">+C47/$K$47*100</f>
        <v>5.3530751708428248</v>
      </c>
      <c r="D10" s="36">
        <f t="shared" si="5"/>
        <v>0</v>
      </c>
      <c r="E10" s="36">
        <f t="shared" si="5"/>
        <v>1.4236902050113895</v>
      </c>
      <c r="F10" s="36">
        <f t="shared" si="5"/>
        <v>29.726651480637813</v>
      </c>
      <c r="G10" s="36">
        <f t="shared" si="5"/>
        <v>31.03644646924829</v>
      </c>
      <c r="H10" s="36">
        <f t="shared" si="5"/>
        <v>24.373576309794988</v>
      </c>
      <c r="I10" s="36">
        <f t="shared" si="5"/>
        <v>3.1890660592255129</v>
      </c>
      <c r="J10" s="36">
        <f>+J47/$K$47*100</f>
        <v>0.68337129840546695</v>
      </c>
      <c r="K10" s="36">
        <f t="shared" si="1"/>
        <v>99.999999999999986</v>
      </c>
    </row>
    <row r="11" spans="1:11">
      <c r="A11" s="28" t="s">
        <v>319</v>
      </c>
      <c r="B11" s="36">
        <f>+B48/$K$48*100</f>
        <v>2.2742935906271535</v>
      </c>
      <c r="C11" s="36">
        <f t="shared" ref="C11:I11" si="6">+C48/$K$48*100</f>
        <v>0.82701585113714671</v>
      </c>
      <c r="D11" s="36">
        <f t="shared" si="6"/>
        <v>0</v>
      </c>
      <c r="E11" s="36">
        <f t="shared" si="6"/>
        <v>6.8917987594762226E-2</v>
      </c>
      <c r="F11" s="36">
        <f t="shared" si="6"/>
        <v>19.779462439696761</v>
      </c>
      <c r="G11" s="36">
        <f t="shared" si="6"/>
        <v>30.668504479669195</v>
      </c>
      <c r="H11" s="36">
        <f t="shared" si="6"/>
        <v>40.730530668504478</v>
      </c>
      <c r="I11" s="36">
        <f t="shared" si="6"/>
        <v>5.6512749827705031</v>
      </c>
      <c r="J11" s="36">
        <f>+J48/$K$48*100</f>
        <v>0</v>
      </c>
      <c r="K11" s="36">
        <f t="shared" si="1"/>
        <v>100</v>
      </c>
    </row>
    <row r="12" spans="1:11">
      <c r="A12" s="28" t="s">
        <v>320</v>
      </c>
      <c r="B12" s="36">
        <f>+B49/$K$49*100</f>
        <v>1.6470588235294119</v>
      </c>
      <c r="C12" s="36">
        <f t="shared" ref="C12:I12" si="7">+C49/$K$49*100</f>
        <v>5.7058823529411766</v>
      </c>
      <c r="D12" s="36">
        <f t="shared" si="7"/>
        <v>2.3529411764705883</v>
      </c>
      <c r="E12" s="36">
        <f t="shared" si="7"/>
        <v>1.8823529411764703</v>
      </c>
      <c r="F12" s="36">
        <f t="shared" si="7"/>
        <v>15.823529411764707</v>
      </c>
      <c r="G12" s="36">
        <f t="shared" si="7"/>
        <v>25.411764705882351</v>
      </c>
      <c r="H12" s="36">
        <f t="shared" si="7"/>
        <v>40.82352941176471</v>
      </c>
      <c r="I12" s="36">
        <f t="shared" si="7"/>
        <v>6.3529411764705879</v>
      </c>
      <c r="J12" s="36">
        <f>+J49/$K$49*100</f>
        <v>0</v>
      </c>
      <c r="K12" s="36">
        <f t="shared" si="1"/>
        <v>100.00000000000001</v>
      </c>
    </row>
    <row r="13" spans="1:11">
      <c r="A13" s="28" t="s">
        <v>321</v>
      </c>
      <c r="B13" s="36">
        <f>+B50/$K$50*100</f>
        <v>1.9701086956521741</v>
      </c>
      <c r="C13" s="36">
        <f t="shared" ref="C13:I13" si="8">+C50/$K$50*100</f>
        <v>5.0271739130434785</v>
      </c>
      <c r="D13" s="36">
        <f t="shared" si="8"/>
        <v>1.0869565217391304</v>
      </c>
      <c r="E13" s="36">
        <f t="shared" si="8"/>
        <v>0.88315217391304346</v>
      </c>
      <c r="F13" s="36">
        <f t="shared" si="8"/>
        <v>17.119565217391305</v>
      </c>
      <c r="G13" s="36">
        <f t="shared" si="8"/>
        <v>31.521739130434785</v>
      </c>
      <c r="H13" s="36">
        <f t="shared" si="8"/>
        <v>30.298913043478258</v>
      </c>
      <c r="I13" s="36">
        <f t="shared" si="8"/>
        <v>12.092391304347826</v>
      </c>
      <c r="J13" s="36">
        <f>+J50/$K$50*100</f>
        <v>0</v>
      </c>
      <c r="K13" s="36">
        <f t="shared" si="1"/>
        <v>100.00000000000001</v>
      </c>
    </row>
    <row r="14" spans="1:11">
      <c r="A14" s="28" t="s">
        <v>322</v>
      </c>
      <c r="B14" s="36">
        <f>+B51/$K$51*100</f>
        <v>6.1338289962825279</v>
      </c>
      <c r="C14" s="36">
        <f t="shared" ref="C14:I14" si="9">+C51/$K$51*100</f>
        <v>2.7261462205700124</v>
      </c>
      <c r="D14" s="36">
        <f t="shared" si="9"/>
        <v>0.24783147459727387</v>
      </c>
      <c r="E14" s="36">
        <f t="shared" si="9"/>
        <v>1.486988847583643</v>
      </c>
      <c r="F14" s="36">
        <f t="shared" si="9"/>
        <v>15.179677819083023</v>
      </c>
      <c r="G14" s="36">
        <f t="shared" si="9"/>
        <v>30.669144981412639</v>
      </c>
      <c r="H14" s="36">
        <f t="shared" si="9"/>
        <v>29.182156133828997</v>
      </c>
      <c r="I14" s="36">
        <f t="shared" si="9"/>
        <v>14.374225526641885</v>
      </c>
      <c r="J14" s="36">
        <f>+J51/$K$51*100</f>
        <v>0</v>
      </c>
      <c r="K14" s="36">
        <f t="shared" si="1"/>
        <v>100</v>
      </c>
    </row>
    <row r="15" spans="1:11">
      <c r="A15" s="28" t="s">
        <v>323</v>
      </c>
      <c r="B15" s="36">
        <f>+B52/$K$52*100</f>
        <v>1.7665130568356373</v>
      </c>
      <c r="C15" s="36">
        <f t="shared" ref="C15:K15" si="10">+C52/$K$52*100</f>
        <v>7.6036866359447011</v>
      </c>
      <c r="D15" s="36">
        <f t="shared" si="10"/>
        <v>1.5360983102918586</v>
      </c>
      <c r="E15" s="36">
        <f t="shared" si="10"/>
        <v>0.53763440860215062</v>
      </c>
      <c r="F15" s="36">
        <f t="shared" si="10"/>
        <v>13.978494623655912</v>
      </c>
      <c r="G15" s="36">
        <f t="shared" si="10"/>
        <v>33.640552995391701</v>
      </c>
      <c r="H15" s="36">
        <f t="shared" si="10"/>
        <v>29.64669738863287</v>
      </c>
      <c r="I15" s="36">
        <f t="shared" si="10"/>
        <v>11.29032258064516</v>
      </c>
      <c r="J15" s="36">
        <f t="shared" si="10"/>
        <v>0</v>
      </c>
      <c r="K15" s="36">
        <f t="shared" si="10"/>
        <v>100</v>
      </c>
    </row>
    <row r="16" spans="1:11">
      <c r="A16" s="28" t="s">
        <v>324</v>
      </c>
      <c r="B16" s="36">
        <f t="shared" ref="B16:K16" si="11">+B53/$K$53*100</f>
        <v>0.77253218884120167</v>
      </c>
      <c r="C16" s="36">
        <f t="shared" si="11"/>
        <v>8.3261802575107282</v>
      </c>
      <c r="D16" s="36">
        <f t="shared" si="11"/>
        <v>0</v>
      </c>
      <c r="E16" s="36">
        <f t="shared" si="11"/>
        <v>0.34334763948497854</v>
      </c>
      <c r="F16" s="36">
        <f t="shared" si="11"/>
        <v>9.8712446351931327</v>
      </c>
      <c r="G16" s="36">
        <f t="shared" si="11"/>
        <v>35.36480686695279</v>
      </c>
      <c r="H16" s="36">
        <f t="shared" si="11"/>
        <v>37.93991416309013</v>
      </c>
      <c r="I16" s="36">
        <f t="shared" si="11"/>
        <v>7.3819742489270386</v>
      </c>
      <c r="J16" s="36">
        <f t="shared" si="11"/>
        <v>0</v>
      </c>
      <c r="K16" s="36">
        <f t="shared" si="11"/>
        <v>100</v>
      </c>
    </row>
    <row r="17" spans="1:11">
      <c r="A17" s="28" t="s">
        <v>325</v>
      </c>
      <c r="B17" s="36">
        <f>+B54/$K$54*100</f>
        <v>5.8015267175572518</v>
      </c>
      <c r="C17" s="36">
        <f t="shared" ref="C17:K17" si="12">+C54/$K$54*100</f>
        <v>15.114503816793892</v>
      </c>
      <c r="D17" s="36">
        <f t="shared" si="12"/>
        <v>0.30534351145038169</v>
      </c>
      <c r="E17" s="36">
        <f t="shared" si="12"/>
        <v>1.6793893129770994</v>
      </c>
      <c r="F17" s="36">
        <f t="shared" si="12"/>
        <v>14.961832061068703</v>
      </c>
      <c r="G17" s="36">
        <f t="shared" si="12"/>
        <v>30.229007633587784</v>
      </c>
      <c r="H17" s="36">
        <f t="shared" si="12"/>
        <v>25.038167938931299</v>
      </c>
      <c r="I17" s="36">
        <f t="shared" si="12"/>
        <v>6.8702290076335881</v>
      </c>
      <c r="J17" s="36">
        <f t="shared" si="12"/>
        <v>0</v>
      </c>
      <c r="K17" s="36">
        <f t="shared" si="12"/>
        <v>100</v>
      </c>
    </row>
    <row r="18" spans="1:11">
      <c r="A18" s="28" t="s">
        <v>326</v>
      </c>
      <c r="B18" s="36">
        <f>+B55/$K$55*100</f>
        <v>7.0852017937219731</v>
      </c>
      <c r="C18" s="36">
        <f t="shared" ref="C18:K18" si="13">+C55/$K$55*100</f>
        <v>14.439461883408072</v>
      </c>
      <c r="D18" s="36">
        <f t="shared" si="13"/>
        <v>1.7937219730941705</v>
      </c>
      <c r="E18" s="36">
        <f t="shared" si="13"/>
        <v>0.80717488789237668</v>
      </c>
      <c r="F18" s="36">
        <f t="shared" si="13"/>
        <v>10.044843049327353</v>
      </c>
      <c r="G18" s="36">
        <f t="shared" si="13"/>
        <v>30.672645739910315</v>
      </c>
      <c r="H18" s="36">
        <f t="shared" si="13"/>
        <v>26.457399103139011</v>
      </c>
      <c r="I18" s="36">
        <f t="shared" si="13"/>
        <v>8.6995515695067258</v>
      </c>
      <c r="J18" s="36">
        <f t="shared" si="13"/>
        <v>0</v>
      </c>
      <c r="K18" s="36">
        <f t="shared" si="13"/>
        <v>100</v>
      </c>
    </row>
    <row r="19" spans="1:11">
      <c r="A19" s="28" t="s">
        <v>327</v>
      </c>
      <c r="B19" s="36">
        <f>+B56/$K$56*100</f>
        <v>9.1625615763546797</v>
      </c>
      <c r="C19" s="36">
        <f t="shared" ref="C19:K19" si="14">+C56/$K$56*100</f>
        <v>26.699507389162562</v>
      </c>
      <c r="D19" s="36">
        <f t="shared" si="14"/>
        <v>0.14778325123152711</v>
      </c>
      <c r="E19" s="36">
        <f t="shared" si="14"/>
        <v>9.852216748768472E-2</v>
      </c>
      <c r="F19" s="36">
        <f t="shared" si="14"/>
        <v>10.098522167487685</v>
      </c>
      <c r="G19" s="36">
        <f t="shared" si="14"/>
        <v>26.305418719211822</v>
      </c>
      <c r="H19" s="36">
        <f t="shared" si="14"/>
        <v>20.541871921182267</v>
      </c>
      <c r="I19" s="36">
        <f t="shared" si="14"/>
        <v>6.945812807881774</v>
      </c>
      <c r="J19" s="36">
        <f t="shared" si="14"/>
        <v>0</v>
      </c>
      <c r="K19" s="36">
        <f t="shared" si="14"/>
        <v>100</v>
      </c>
    </row>
    <row r="20" spans="1:11">
      <c r="A20" s="28" t="s">
        <v>328</v>
      </c>
      <c r="B20" s="36">
        <f>+B57/$K$57*100</f>
        <v>26.307189542483663</v>
      </c>
      <c r="C20" s="36">
        <f t="shared" ref="C20:K20" si="15">+C57/$K$57*100</f>
        <v>41.25816993464052</v>
      </c>
      <c r="D20" s="36">
        <f t="shared" si="15"/>
        <v>0.28594771241830064</v>
      </c>
      <c r="E20" s="36">
        <f t="shared" si="15"/>
        <v>8.1699346405228759E-2</v>
      </c>
      <c r="F20" s="36">
        <f t="shared" si="15"/>
        <v>4.4526143790849675</v>
      </c>
      <c r="G20" s="36">
        <f t="shared" si="15"/>
        <v>13.071895424836603</v>
      </c>
      <c r="H20" s="36">
        <f t="shared" si="15"/>
        <v>12.173202614379084</v>
      </c>
      <c r="I20" s="36">
        <f t="shared" si="15"/>
        <v>2.369281045751634</v>
      </c>
      <c r="J20" s="36">
        <f t="shared" si="15"/>
        <v>0</v>
      </c>
      <c r="K20" s="36">
        <f t="shared" si="15"/>
        <v>100</v>
      </c>
    </row>
    <row r="21" spans="1:11">
      <c r="A21" s="28" t="s">
        <v>329</v>
      </c>
      <c r="B21" s="36">
        <f>+B58/$K$58*100</f>
        <v>22.287735849056602</v>
      </c>
      <c r="C21" s="36">
        <f t="shared" ref="C21:K21" si="16">+C58/$K$58*100</f>
        <v>42.099056603773583</v>
      </c>
      <c r="D21" s="36">
        <f t="shared" si="16"/>
        <v>1.8867924528301887</v>
      </c>
      <c r="E21" s="36">
        <f t="shared" si="16"/>
        <v>0.62893081761006298</v>
      </c>
      <c r="F21" s="36">
        <f t="shared" si="16"/>
        <v>4.1273584905660377</v>
      </c>
      <c r="G21" s="36">
        <f t="shared" si="16"/>
        <v>13.050314465408805</v>
      </c>
      <c r="H21" s="36">
        <f t="shared" si="16"/>
        <v>13.404088050314467</v>
      </c>
      <c r="I21" s="36">
        <f t="shared" si="16"/>
        <v>2.5157232704402519</v>
      </c>
      <c r="J21" s="36">
        <f t="shared" si="16"/>
        <v>0</v>
      </c>
      <c r="K21" s="36">
        <f t="shared" si="16"/>
        <v>100</v>
      </c>
    </row>
    <row r="22" spans="1:11">
      <c r="A22" s="28" t="s">
        <v>330</v>
      </c>
      <c r="B22" s="36">
        <f>+B59/$K$59*100</f>
        <v>10.388782664117272</v>
      </c>
      <c r="C22" s="36">
        <f t="shared" ref="C22:K22" si="17">+C59/$K$59*100</f>
        <v>40.280433397068194</v>
      </c>
      <c r="D22" s="36">
        <f t="shared" si="17"/>
        <v>0.57361376673040154</v>
      </c>
      <c r="E22" s="36">
        <f t="shared" si="17"/>
        <v>1.0197578075207139</v>
      </c>
      <c r="F22" s="36">
        <f t="shared" si="17"/>
        <v>5.2262587635436581</v>
      </c>
      <c r="G22" s="36">
        <f t="shared" si="17"/>
        <v>16.316124920331422</v>
      </c>
      <c r="H22" s="36">
        <f t="shared" si="17"/>
        <v>17.973231357552581</v>
      </c>
      <c r="I22" s="36">
        <f t="shared" si="17"/>
        <v>5.608667941363926</v>
      </c>
      <c r="J22" s="36">
        <f t="shared" si="17"/>
        <v>2.6131293817718291</v>
      </c>
      <c r="K22" s="36">
        <f t="shared" si="17"/>
        <v>100</v>
      </c>
    </row>
    <row r="23" spans="1:11">
      <c r="A23" s="28" t="s">
        <v>334</v>
      </c>
      <c r="B23" s="36">
        <f>+B60/$K$60*100</f>
        <v>13.850415512465375</v>
      </c>
      <c r="C23" s="36">
        <f t="shared" ref="C23:K23" si="18">+C60/$K$60*100</f>
        <v>33.979686057248379</v>
      </c>
      <c r="D23" s="36">
        <f t="shared" si="18"/>
        <v>1.2927054478301014</v>
      </c>
      <c r="E23" s="36">
        <f t="shared" si="18"/>
        <v>1.10803324099723</v>
      </c>
      <c r="F23" s="36">
        <f t="shared" si="18"/>
        <v>8.4949215143120949</v>
      </c>
      <c r="G23" s="36">
        <f t="shared" si="18"/>
        <v>15.512465373961218</v>
      </c>
      <c r="H23" s="36">
        <f t="shared" si="18"/>
        <v>18.374884579870727</v>
      </c>
      <c r="I23" s="36">
        <f t="shared" si="18"/>
        <v>7.1098799630655591</v>
      </c>
      <c r="J23" s="36">
        <f t="shared" si="18"/>
        <v>0.2770083102493075</v>
      </c>
      <c r="K23" s="36">
        <f t="shared" si="18"/>
        <v>100</v>
      </c>
    </row>
    <row r="24" spans="1:11">
      <c r="A24" s="28" t="s">
        <v>335</v>
      </c>
      <c r="B24" s="36">
        <f>+B61/$K$61*100</f>
        <v>7.5329566854990579</v>
      </c>
      <c r="C24" s="36">
        <f t="shared" ref="C24:K24" si="19">+C61/$K$61*100</f>
        <v>20.150659133709979</v>
      </c>
      <c r="D24" s="36">
        <f t="shared" si="19"/>
        <v>0</v>
      </c>
      <c r="E24" s="36">
        <f t="shared" si="19"/>
        <v>1.1299435028248588</v>
      </c>
      <c r="F24" s="36">
        <f t="shared" si="19"/>
        <v>8.8512241054613927</v>
      </c>
      <c r="G24" s="36">
        <f t="shared" si="19"/>
        <v>22.128060263653484</v>
      </c>
      <c r="H24" s="36">
        <f t="shared" si="19"/>
        <v>32.20338983050847</v>
      </c>
      <c r="I24" s="36">
        <f t="shared" si="19"/>
        <v>7.8154425612052725</v>
      </c>
      <c r="J24" s="36">
        <f t="shared" si="19"/>
        <v>0.18832391713747645</v>
      </c>
      <c r="K24" s="36">
        <f t="shared" si="19"/>
        <v>100</v>
      </c>
    </row>
    <row r="25" spans="1:11">
      <c r="A25" s="28" t="s">
        <v>336</v>
      </c>
      <c r="B25" s="36">
        <f>+B62/$K$62*100</f>
        <v>14.613778705636744</v>
      </c>
      <c r="C25" s="36">
        <f t="shared" ref="C25:K25" si="20">+C62/$K$62*100</f>
        <v>32.428670842032012</v>
      </c>
      <c r="D25" s="36">
        <f t="shared" si="20"/>
        <v>0.90466249130132215</v>
      </c>
      <c r="E25" s="36">
        <f t="shared" si="20"/>
        <v>0.20876826722338201</v>
      </c>
      <c r="F25" s="36">
        <f t="shared" si="20"/>
        <v>9.1858037578288094</v>
      </c>
      <c r="G25" s="36">
        <f t="shared" si="20"/>
        <v>17.049408489909535</v>
      </c>
      <c r="H25" s="36">
        <f t="shared" si="20"/>
        <v>20.668058455114824</v>
      </c>
      <c r="I25" s="36">
        <f t="shared" si="20"/>
        <v>4.9408489909533753</v>
      </c>
      <c r="J25" s="36">
        <f t="shared" si="20"/>
        <v>0</v>
      </c>
      <c r="K25" s="36">
        <f t="shared" si="20"/>
        <v>100</v>
      </c>
    </row>
    <row r="26" spans="1:11">
      <c r="A26" s="28" t="s">
        <v>337</v>
      </c>
      <c r="B26" s="36">
        <f>+B63/$K$63*100</f>
        <v>11.194590533433509</v>
      </c>
      <c r="C26" s="36">
        <f t="shared" ref="C26:K26" si="21">+C63/$K$63*100</f>
        <v>25.694966190833963</v>
      </c>
      <c r="D26" s="36">
        <f t="shared" si="21"/>
        <v>7.5131480090157785E-2</v>
      </c>
      <c r="E26" s="36">
        <f t="shared" si="21"/>
        <v>0.90157776108189325</v>
      </c>
      <c r="F26" s="36">
        <f t="shared" si="21"/>
        <v>9.6919609316303532</v>
      </c>
      <c r="G26" s="36">
        <f t="shared" si="21"/>
        <v>28.024042073628852</v>
      </c>
      <c r="H26" s="36">
        <f t="shared" si="21"/>
        <v>21.262208865514651</v>
      </c>
      <c r="I26" s="36">
        <f t="shared" si="21"/>
        <v>3.1555221637866269</v>
      </c>
      <c r="J26" s="36">
        <f t="shared" si="21"/>
        <v>0</v>
      </c>
      <c r="K26" s="36">
        <f t="shared" si="21"/>
        <v>100</v>
      </c>
    </row>
    <row r="27" spans="1:11">
      <c r="A27" s="28" t="s">
        <v>338</v>
      </c>
      <c r="B27" s="36">
        <f>+B64/$K$64*100</f>
        <v>9.8055105348460287</v>
      </c>
      <c r="C27" s="36">
        <f t="shared" ref="C27:K27" si="22">+C64/$K$64*100</f>
        <v>21.961102106969204</v>
      </c>
      <c r="D27" s="36">
        <f t="shared" si="22"/>
        <v>8.1037277147487846E-2</v>
      </c>
      <c r="E27" s="36">
        <f t="shared" si="22"/>
        <v>2.025931928687196</v>
      </c>
      <c r="F27" s="36">
        <f t="shared" si="22"/>
        <v>11.507293354943274</v>
      </c>
      <c r="G27" s="36">
        <f t="shared" si="22"/>
        <v>27.795786061588331</v>
      </c>
      <c r="H27" s="36">
        <f t="shared" si="22"/>
        <v>23.095623987034035</v>
      </c>
      <c r="I27" s="36">
        <f t="shared" si="22"/>
        <v>3.7277147487844409</v>
      </c>
      <c r="J27" s="36">
        <f t="shared" si="22"/>
        <v>0</v>
      </c>
      <c r="K27" s="36">
        <f t="shared" si="22"/>
        <v>100</v>
      </c>
    </row>
    <row r="28" spans="1:11">
      <c r="A28" s="28" t="s">
        <v>339</v>
      </c>
      <c r="B28" s="36">
        <f>+B65/$K$65*100</f>
        <v>8.512931034482758</v>
      </c>
      <c r="C28" s="36">
        <f t="shared" ref="C28:K28" si="23">+C65/$K$65*100</f>
        <v>18.642241379310345</v>
      </c>
      <c r="D28" s="36">
        <f t="shared" si="23"/>
        <v>0.21551724137931033</v>
      </c>
      <c r="E28" s="36">
        <f t="shared" si="23"/>
        <v>0.32327586206896552</v>
      </c>
      <c r="F28" s="36">
        <f t="shared" si="23"/>
        <v>11.637931034482758</v>
      </c>
      <c r="G28" s="36">
        <f t="shared" si="23"/>
        <v>27.047413793103448</v>
      </c>
      <c r="H28" s="36">
        <f t="shared" si="23"/>
        <v>29.310344827586203</v>
      </c>
      <c r="I28" s="36">
        <f t="shared" si="23"/>
        <v>4.3103448275862073</v>
      </c>
      <c r="J28" s="36">
        <f t="shared" si="23"/>
        <v>0</v>
      </c>
      <c r="K28" s="36">
        <f t="shared" si="23"/>
        <v>100</v>
      </c>
    </row>
    <row r="29" spans="1:11">
      <c r="A29" s="28" t="s">
        <v>340</v>
      </c>
      <c r="B29" s="36">
        <f t="shared" ref="B29:K29" si="24">+B66/$K$66*100</f>
        <v>11.895674300254452</v>
      </c>
      <c r="C29" s="36">
        <f t="shared" si="24"/>
        <v>23.982188295165393</v>
      </c>
      <c r="D29" s="36">
        <f t="shared" si="24"/>
        <v>0.1272264631043257</v>
      </c>
      <c r="E29" s="36">
        <f t="shared" si="24"/>
        <v>1.717557251908397</v>
      </c>
      <c r="F29" s="36">
        <f t="shared" si="24"/>
        <v>8.1424936386768447</v>
      </c>
      <c r="G29" s="36">
        <f t="shared" si="24"/>
        <v>24.236641221374043</v>
      </c>
      <c r="H29" s="36">
        <f t="shared" si="24"/>
        <v>25.381679389312978</v>
      </c>
      <c r="I29" s="36">
        <f t="shared" si="24"/>
        <v>4.5165394402035624</v>
      </c>
      <c r="J29" s="36">
        <f t="shared" si="24"/>
        <v>0</v>
      </c>
      <c r="K29" s="36">
        <f t="shared" si="24"/>
        <v>100</v>
      </c>
    </row>
    <row r="30" spans="1:11">
      <c r="A30" s="28" t="s">
        <v>341</v>
      </c>
      <c r="B30" s="36">
        <f t="shared" ref="B30:K30" si="25">+B67/$K$67*100</f>
        <v>11.743772241992882</v>
      </c>
      <c r="C30" s="36">
        <f t="shared" si="25"/>
        <v>30.177935943060497</v>
      </c>
      <c r="D30" s="36">
        <f t="shared" si="25"/>
        <v>0.42704626334519574</v>
      </c>
      <c r="E30" s="36">
        <f t="shared" si="25"/>
        <v>2.8469750889679712</v>
      </c>
      <c r="F30" s="36">
        <f t="shared" si="25"/>
        <v>10.533807829181494</v>
      </c>
      <c r="G30" s="36">
        <f t="shared" si="25"/>
        <v>22.989323843416372</v>
      </c>
      <c r="H30" s="36">
        <f t="shared" si="25"/>
        <v>18.861209964412812</v>
      </c>
      <c r="I30" s="36">
        <f t="shared" si="25"/>
        <v>2.4199288256227756</v>
      </c>
      <c r="J30" s="36">
        <f t="shared" si="25"/>
        <v>0</v>
      </c>
      <c r="K30" s="36">
        <f t="shared" si="25"/>
        <v>100</v>
      </c>
    </row>
    <row r="31" spans="1:11">
      <c r="A31" s="28" t="s">
        <v>342</v>
      </c>
      <c r="B31" s="36">
        <f t="shared" ref="B31:K31" si="26">+B68/$K$68*100</f>
        <v>13.716012084592144</v>
      </c>
      <c r="C31" s="36">
        <f t="shared" si="26"/>
        <v>26.646525679758309</v>
      </c>
      <c r="D31" s="36">
        <f t="shared" si="26"/>
        <v>0.12084592145015105</v>
      </c>
      <c r="E31" s="36">
        <f t="shared" si="26"/>
        <v>0.7250755287009063</v>
      </c>
      <c r="F31" s="36">
        <f t="shared" si="26"/>
        <v>7.190332326283988</v>
      </c>
      <c r="G31" s="36">
        <f t="shared" si="26"/>
        <v>22.779456193353475</v>
      </c>
      <c r="H31" s="36">
        <f t="shared" si="26"/>
        <v>22.054380664652566</v>
      </c>
      <c r="I31" s="36">
        <f t="shared" si="26"/>
        <v>6.7673716012084588</v>
      </c>
      <c r="J31" s="36">
        <f t="shared" si="26"/>
        <v>0</v>
      </c>
      <c r="K31" s="36">
        <f t="shared" si="26"/>
        <v>100</v>
      </c>
    </row>
    <row r="32" spans="1:11">
      <c r="A32" s="42" t="s">
        <v>343</v>
      </c>
      <c r="B32" s="36">
        <f t="shared" ref="B32:J32" si="27">+B69/$K$69*100</f>
        <v>11.848341232227488</v>
      </c>
      <c r="C32" s="36">
        <f t="shared" si="27"/>
        <v>21.259309410968179</v>
      </c>
      <c r="D32" s="36">
        <f t="shared" si="27"/>
        <v>0.27081922816519971</v>
      </c>
      <c r="E32" s="36">
        <f t="shared" si="27"/>
        <v>0.74475287745429919</v>
      </c>
      <c r="F32" s="36">
        <f t="shared" si="27"/>
        <v>8.9370345294515907</v>
      </c>
      <c r="G32" s="36">
        <f t="shared" si="27"/>
        <v>25.118483412322274</v>
      </c>
      <c r="H32" s="36">
        <f t="shared" si="27"/>
        <v>27.962085308056871</v>
      </c>
      <c r="I32" s="36">
        <f t="shared" si="27"/>
        <v>3.8591740013540958</v>
      </c>
      <c r="J32" s="36">
        <f t="shared" si="27"/>
        <v>0</v>
      </c>
      <c r="K32" s="36">
        <f>+K69/$K$69*100</f>
        <v>100</v>
      </c>
    </row>
    <row r="33" spans="1:11">
      <c r="A33" s="42" t="s">
        <v>344</v>
      </c>
      <c r="B33" s="36">
        <f t="shared" ref="B33:J33" si="28">+B70/$K$70*100</f>
        <v>21.424962102071753</v>
      </c>
      <c r="C33" s="36">
        <f t="shared" si="28"/>
        <v>20.26275896917635</v>
      </c>
      <c r="D33" s="36">
        <f t="shared" si="28"/>
        <v>5.0530570995452252E-2</v>
      </c>
      <c r="E33" s="36">
        <f t="shared" si="28"/>
        <v>0.35371399696816574</v>
      </c>
      <c r="F33" s="36">
        <f t="shared" si="28"/>
        <v>6.4173825164224363</v>
      </c>
      <c r="G33" s="36">
        <f t="shared" si="28"/>
        <v>17.382516422435572</v>
      </c>
      <c r="H33" s="36">
        <f t="shared" si="28"/>
        <v>25.164224355735222</v>
      </c>
      <c r="I33" s="36">
        <f t="shared" si="28"/>
        <v>6.0131379484588177</v>
      </c>
      <c r="J33" s="36">
        <f t="shared" si="28"/>
        <v>2.9307731177362304</v>
      </c>
      <c r="K33" s="36">
        <f>+K70/$K$70*100</f>
        <v>100</v>
      </c>
    </row>
    <row r="34" spans="1:11">
      <c r="A34" s="42" t="s">
        <v>387</v>
      </c>
      <c r="B34" s="36">
        <v>19</v>
      </c>
      <c r="C34" s="36">
        <v>23</v>
      </c>
      <c r="D34" s="36">
        <v>0</v>
      </c>
      <c r="E34" s="36">
        <v>0</v>
      </c>
      <c r="F34" s="36">
        <v>7</v>
      </c>
      <c r="G34" s="36">
        <v>23</v>
      </c>
      <c r="H34" s="36">
        <v>24</v>
      </c>
      <c r="I34" s="36">
        <v>4</v>
      </c>
      <c r="J34" s="36">
        <v>0</v>
      </c>
      <c r="K34" s="36">
        <f>SUM(B34:J34)</f>
        <v>100</v>
      </c>
    </row>
    <row r="35" spans="1:11">
      <c r="A35" s="42" t="s">
        <v>388</v>
      </c>
      <c r="B35" s="36">
        <v>27</v>
      </c>
      <c r="C35" s="36">
        <v>20</v>
      </c>
      <c r="D35" s="36">
        <v>1</v>
      </c>
      <c r="E35" s="36">
        <v>0.2</v>
      </c>
      <c r="F35" s="36">
        <v>7.5</v>
      </c>
      <c r="G35" s="36">
        <v>19.5</v>
      </c>
      <c r="H35" s="36">
        <v>20.8</v>
      </c>
      <c r="I35" s="36">
        <v>4</v>
      </c>
      <c r="J35" s="36">
        <v>0</v>
      </c>
      <c r="K35" s="36">
        <f>SUM(B35:J35)</f>
        <v>100</v>
      </c>
    </row>
    <row r="36" spans="1:11">
      <c r="A36" s="42" t="s">
        <v>389</v>
      </c>
      <c r="B36" s="36">
        <v>11</v>
      </c>
      <c r="C36" s="36">
        <v>18</v>
      </c>
      <c r="D36" s="36">
        <v>1</v>
      </c>
      <c r="E36" s="36">
        <v>1</v>
      </c>
      <c r="F36" s="36">
        <v>13</v>
      </c>
      <c r="G36" s="36">
        <v>28</v>
      </c>
      <c r="H36" s="36">
        <v>24</v>
      </c>
      <c r="I36" s="36">
        <v>4</v>
      </c>
      <c r="J36" s="36">
        <v>0</v>
      </c>
      <c r="K36" s="36">
        <v>100</v>
      </c>
    </row>
    <row r="37" spans="1:11">
      <c r="A37" s="42" t="s">
        <v>390</v>
      </c>
      <c r="B37" s="36">
        <v>19</v>
      </c>
      <c r="C37" s="36">
        <v>25</v>
      </c>
      <c r="D37" s="36">
        <v>0.5</v>
      </c>
      <c r="E37" s="36">
        <v>7</v>
      </c>
      <c r="F37" s="36">
        <v>22</v>
      </c>
      <c r="G37" s="36">
        <v>23</v>
      </c>
      <c r="H37" s="36">
        <v>3</v>
      </c>
      <c r="I37" s="36">
        <v>0</v>
      </c>
      <c r="J37" s="36">
        <v>0</v>
      </c>
      <c r="K37" s="36">
        <v>100</v>
      </c>
    </row>
    <row r="38" spans="1:11">
      <c r="A38" s="28" t="s">
        <v>391</v>
      </c>
      <c r="B38" s="36">
        <f>SUM(B6:B37)/32</f>
        <v>10.764040235751434</v>
      </c>
      <c r="C38" s="36">
        <f t="shared" ref="C38:K38" si="29">SUM(C6:C37)/32</f>
        <v>18.812164229692446</v>
      </c>
      <c r="D38" s="36">
        <f t="shared" si="29"/>
        <v>0.52211566936836462</v>
      </c>
      <c r="E38" s="36">
        <f t="shared" si="29"/>
        <v>1.6332489459783348</v>
      </c>
      <c r="F38" s="36">
        <f t="shared" si="29"/>
        <v>13.788862456056362</v>
      </c>
      <c r="G38" s="36">
        <f t="shared" si="29"/>
        <v>25.107923640359182</v>
      </c>
      <c r="H38" s="36">
        <f t="shared" si="29"/>
        <v>23.66903697865294</v>
      </c>
      <c r="I38" s="36">
        <f t="shared" si="29"/>
        <v>5.2875752971390035</v>
      </c>
      <c r="J38" s="36">
        <f t="shared" si="29"/>
        <v>0.39940754700193221</v>
      </c>
      <c r="K38" s="36">
        <f t="shared" si="29"/>
        <v>100</v>
      </c>
    </row>
    <row r="40" spans="1:11" ht="12.95">
      <c r="A40" s="3" t="s">
        <v>406</v>
      </c>
    </row>
    <row r="42" spans="1:11" ht="12.95">
      <c r="A42" s="8"/>
      <c r="B42" s="9" t="s">
        <v>377</v>
      </c>
      <c r="C42" s="9" t="s">
        <v>378</v>
      </c>
      <c r="D42" s="9" t="s">
        <v>379</v>
      </c>
      <c r="E42" s="9" t="s">
        <v>380</v>
      </c>
      <c r="F42" s="9" t="s">
        <v>381</v>
      </c>
      <c r="G42" s="9" t="s">
        <v>382</v>
      </c>
      <c r="H42" s="9" t="s">
        <v>383</v>
      </c>
      <c r="I42" s="9" t="s">
        <v>384</v>
      </c>
      <c r="J42" s="9" t="s">
        <v>385</v>
      </c>
      <c r="K42" s="9" t="s">
        <v>81</v>
      </c>
    </row>
    <row r="43" spans="1:11">
      <c r="A43" s="28" t="s">
        <v>314</v>
      </c>
      <c r="B43" s="16">
        <v>280</v>
      </c>
      <c r="C43" s="16">
        <v>104</v>
      </c>
      <c r="D43" s="16">
        <v>0</v>
      </c>
      <c r="E43" s="16">
        <v>190</v>
      </c>
      <c r="F43" s="16">
        <v>658</v>
      </c>
      <c r="G43" s="16">
        <v>556</v>
      </c>
      <c r="H43" s="16">
        <v>256</v>
      </c>
      <c r="I43" s="16">
        <v>17</v>
      </c>
      <c r="J43" s="16">
        <v>0</v>
      </c>
      <c r="K43" s="16">
        <f>SUM(B43:J43)</f>
        <v>2061</v>
      </c>
    </row>
    <row r="44" spans="1:11">
      <c r="A44" s="28" t="s">
        <v>315</v>
      </c>
      <c r="B44" s="16">
        <v>141</v>
      </c>
      <c r="C44" s="16">
        <v>170</v>
      </c>
      <c r="D44" s="16">
        <v>0</v>
      </c>
      <c r="E44" s="16">
        <v>93</v>
      </c>
      <c r="F44" s="16">
        <v>612</v>
      </c>
      <c r="G44" s="16">
        <v>496</v>
      </c>
      <c r="H44" s="16">
        <v>204</v>
      </c>
      <c r="I44" s="16">
        <v>17</v>
      </c>
      <c r="J44" s="16">
        <v>0</v>
      </c>
      <c r="K44" s="16">
        <f t="shared" ref="K44:K74" si="30">SUM(B44:J44)</f>
        <v>1733</v>
      </c>
    </row>
    <row r="45" spans="1:11">
      <c r="A45" s="28" t="s">
        <v>316</v>
      </c>
      <c r="B45" s="16">
        <v>111</v>
      </c>
      <c r="C45" s="16">
        <v>127</v>
      </c>
      <c r="D45" s="16">
        <v>6</v>
      </c>
      <c r="E45" s="16">
        <v>57</v>
      </c>
      <c r="F45" s="16">
        <v>478</v>
      </c>
      <c r="G45" s="16">
        <v>412</v>
      </c>
      <c r="H45" s="16">
        <v>373</v>
      </c>
      <c r="I45" s="16">
        <v>43</v>
      </c>
      <c r="J45" s="16">
        <v>16</v>
      </c>
      <c r="K45" s="16">
        <f t="shared" si="30"/>
        <v>1623</v>
      </c>
    </row>
    <row r="46" spans="1:11">
      <c r="A46" s="28" t="s">
        <v>317</v>
      </c>
      <c r="B46" s="16">
        <v>71</v>
      </c>
      <c r="C46" s="16">
        <v>48</v>
      </c>
      <c r="D46" s="16">
        <v>1</v>
      </c>
      <c r="E46" s="16">
        <v>53</v>
      </c>
      <c r="F46" s="16">
        <v>434</v>
      </c>
      <c r="G46" s="16">
        <v>558</v>
      </c>
      <c r="H46" s="16">
        <v>460</v>
      </c>
      <c r="I46" s="16">
        <v>86</v>
      </c>
      <c r="J46" s="16">
        <v>92</v>
      </c>
      <c r="K46" s="16">
        <f t="shared" si="30"/>
        <v>1803</v>
      </c>
    </row>
    <row r="47" spans="1:11">
      <c r="A47" s="28" t="s">
        <v>318</v>
      </c>
      <c r="B47" s="16">
        <v>74</v>
      </c>
      <c r="C47" s="16">
        <v>94</v>
      </c>
      <c r="D47" s="16">
        <v>0</v>
      </c>
      <c r="E47" s="16">
        <v>25</v>
      </c>
      <c r="F47" s="16">
        <v>522</v>
      </c>
      <c r="G47" s="16">
        <v>545</v>
      </c>
      <c r="H47" s="16">
        <v>428</v>
      </c>
      <c r="I47" s="16">
        <v>56</v>
      </c>
      <c r="J47" s="16">
        <v>12</v>
      </c>
      <c r="K47" s="16">
        <f t="shared" si="30"/>
        <v>1756</v>
      </c>
    </row>
    <row r="48" spans="1:11">
      <c r="A48" s="28" t="s">
        <v>319</v>
      </c>
      <c r="B48" s="16">
        <v>33</v>
      </c>
      <c r="C48" s="16">
        <v>12</v>
      </c>
      <c r="D48" s="16">
        <v>0</v>
      </c>
      <c r="E48" s="16">
        <v>1</v>
      </c>
      <c r="F48" s="16">
        <v>287</v>
      </c>
      <c r="G48" s="16">
        <v>445</v>
      </c>
      <c r="H48" s="16">
        <v>591</v>
      </c>
      <c r="I48" s="16">
        <v>82</v>
      </c>
      <c r="J48" s="16">
        <v>0</v>
      </c>
      <c r="K48" s="16">
        <f t="shared" si="30"/>
        <v>1451</v>
      </c>
    </row>
    <row r="49" spans="1:12">
      <c r="A49" s="28" t="s">
        <v>320</v>
      </c>
      <c r="B49" s="16">
        <v>28</v>
      </c>
      <c r="C49" s="16">
        <v>97</v>
      </c>
      <c r="D49" s="16">
        <v>40</v>
      </c>
      <c r="E49" s="16">
        <v>32</v>
      </c>
      <c r="F49" s="16">
        <v>269</v>
      </c>
      <c r="G49" s="16">
        <v>432</v>
      </c>
      <c r="H49" s="16">
        <v>694</v>
      </c>
      <c r="I49" s="16">
        <v>108</v>
      </c>
      <c r="J49" s="16">
        <v>0</v>
      </c>
      <c r="K49" s="16">
        <f t="shared" si="30"/>
        <v>1700</v>
      </c>
    </row>
    <row r="50" spans="1:12">
      <c r="A50" s="28" t="s">
        <v>321</v>
      </c>
      <c r="B50" s="16">
        <v>29</v>
      </c>
      <c r="C50" s="16">
        <v>74</v>
      </c>
      <c r="D50" s="16">
        <v>16</v>
      </c>
      <c r="E50" s="16">
        <v>13</v>
      </c>
      <c r="F50" s="16">
        <v>252</v>
      </c>
      <c r="G50" s="16">
        <v>464</v>
      </c>
      <c r="H50" s="16">
        <v>446</v>
      </c>
      <c r="I50" s="16">
        <v>178</v>
      </c>
      <c r="J50" s="16">
        <v>0</v>
      </c>
      <c r="K50" s="16">
        <f t="shared" si="30"/>
        <v>1472</v>
      </c>
    </row>
    <row r="51" spans="1:12">
      <c r="A51" s="28" t="s">
        <v>322</v>
      </c>
      <c r="B51" s="16">
        <v>99</v>
      </c>
      <c r="C51" s="16">
        <v>44</v>
      </c>
      <c r="D51" s="16">
        <v>4</v>
      </c>
      <c r="E51" s="16">
        <v>24</v>
      </c>
      <c r="F51" s="16">
        <v>245</v>
      </c>
      <c r="G51" s="16">
        <v>495</v>
      </c>
      <c r="H51" s="16">
        <v>471</v>
      </c>
      <c r="I51" s="16">
        <v>232</v>
      </c>
      <c r="J51" s="16">
        <v>0</v>
      </c>
      <c r="K51" s="16">
        <f t="shared" si="30"/>
        <v>1614</v>
      </c>
    </row>
    <row r="52" spans="1:12">
      <c r="A52" s="28" t="s">
        <v>323</v>
      </c>
      <c r="B52" s="16">
        <v>23</v>
      </c>
      <c r="C52" s="16">
        <v>99</v>
      </c>
      <c r="D52" s="16">
        <v>20</v>
      </c>
      <c r="E52" s="16">
        <v>7</v>
      </c>
      <c r="F52" s="16">
        <v>182</v>
      </c>
      <c r="G52" s="16">
        <v>438</v>
      </c>
      <c r="H52" s="16">
        <v>386</v>
      </c>
      <c r="I52" s="16">
        <v>147</v>
      </c>
      <c r="J52" s="16">
        <v>0</v>
      </c>
      <c r="K52" s="16">
        <f t="shared" si="30"/>
        <v>1302</v>
      </c>
    </row>
    <row r="53" spans="1:12">
      <c r="A53" s="28" t="s">
        <v>324</v>
      </c>
      <c r="B53" s="16">
        <v>9</v>
      </c>
      <c r="C53" s="16">
        <v>97</v>
      </c>
      <c r="D53" s="16">
        <v>0</v>
      </c>
      <c r="E53" s="16">
        <v>4</v>
      </c>
      <c r="F53" s="16">
        <v>115</v>
      </c>
      <c r="G53" s="16">
        <v>412</v>
      </c>
      <c r="H53" s="16">
        <v>442</v>
      </c>
      <c r="I53" s="16">
        <v>86</v>
      </c>
      <c r="J53" s="16">
        <v>0</v>
      </c>
      <c r="K53" s="16">
        <f t="shared" si="30"/>
        <v>1165</v>
      </c>
    </row>
    <row r="54" spans="1:12">
      <c r="A54" s="28" t="s">
        <v>325</v>
      </c>
      <c r="B54" s="16">
        <v>76</v>
      </c>
      <c r="C54" s="16">
        <v>198</v>
      </c>
      <c r="D54" s="16">
        <v>4</v>
      </c>
      <c r="E54" s="16">
        <v>22</v>
      </c>
      <c r="F54" s="16">
        <v>196</v>
      </c>
      <c r="G54" s="16">
        <v>396</v>
      </c>
      <c r="H54" s="16">
        <v>328</v>
      </c>
      <c r="I54" s="16">
        <v>90</v>
      </c>
      <c r="J54" s="16">
        <v>0</v>
      </c>
      <c r="K54" s="16">
        <f t="shared" si="30"/>
        <v>1310</v>
      </c>
    </row>
    <row r="55" spans="1:12">
      <c r="A55" s="28" t="s">
        <v>326</v>
      </c>
      <c r="B55" s="16">
        <v>79</v>
      </c>
      <c r="C55" s="16">
        <v>161</v>
      </c>
      <c r="D55" s="16">
        <v>20</v>
      </c>
      <c r="E55" s="16">
        <v>9</v>
      </c>
      <c r="F55" s="16">
        <v>112</v>
      </c>
      <c r="G55" s="16">
        <v>342</v>
      </c>
      <c r="H55" s="16">
        <v>295</v>
      </c>
      <c r="I55" s="16">
        <v>97</v>
      </c>
      <c r="J55" s="16">
        <v>0</v>
      </c>
      <c r="K55" s="16">
        <f t="shared" si="30"/>
        <v>1115</v>
      </c>
    </row>
    <row r="56" spans="1:12">
      <c r="A56" s="28" t="s">
        <v>327</v>
      </c>
      <c r="B56" s="16">
        <v>186</v>
      </c>
      <c r="C56" s="16">
        <v>542</v>
      </c>
      <c r="D56" s="16">
        <v>3</v>
      </c>
      <c r="E56" s="16">
        <v>2</v>
      </c>
      <c r="F56" s="16">
        <v>205</v>
      </c>
      <c r="G56" s="16">
        <v>534</v>
      </c>
      <c r="H56" s="16">
        <v>417</v>
      </c>
      <c r="I56" s="16">
        <v>141</v>
      </c>
      <c r="J56" s="16">
        <v>0</v>
      </c>
      <c r="K56" s="16">
        <f t="shared" si="30"/>
        <v>2030</v>
      </c>
    </row>
    <row r="57" spans="1:12">
      <c r="A57" s="28" t="s">
        <v>328</v>
      </c>
      <c r="B57" s="16">
        <v>644</v>
      </c>
      <c r="C57" s="16">
        <v>1010</v>
      </c>
      <c r="D57" s="16">
        <f>6+1</f>
        <v>7</v>
      </c>
      <c r="E57" s="16">
        <v>2</v>
      </c>
      <c r="F57" s="16">
        <v>109</v>
      </c>
      <c r="G57" s="16">
        <v>320</v>
      </c>
      <c r="H57" s="16">
        <v>298</v>
      </c>
      <c r="I57" s="16">
        <v>58</v>
      </c>
      <c r="J57" s="16">
        <v>0</v>
      </c>
      <c r="K57" s="16">
        <f t="shared" si="30"/>
        <v>2448</v>
      </c>
    </row>
    <row r="58" spans="1:12">
      <c r="A58" s="28" t="s">
        <v>329</v>
      </c>
      <c r="B58" s="16">
        <v>567</v>
      </c>
      <c r="C58" s="16">
        <f>1040+31</f>
        <v>1071</v>
      </c>
      <c r="D58" s="16">
        <v>48</v>
      </c>
      <c r="E58" s="16">
        <v>16</v>
      </c>
      <c r="F58" s="16">
        <v>105</v>
      </c>
      <c r="G58" s="16">
        <v>332</v>
      </c>
      <c r="H58" s="16">
        <v>341</v>
      </c>
      <c r="I58" s="16">
        <f>59+5</f>
        <v>64</v>
      </c>
      <c r="J58" s="16">
        <v>0</v>
      </c>
      <c r="K58" s="16">
        <f t="shared" si="30"/>
        <v>2544</v>
      </c>
      <c r="L58" t="s">
        <v>407</v>
      </c>
    </row>
    <row r="59" spans="1:12">
      <c r="A59" s="28" t="s">
        <v>330</v>
      </c>
      <c r="B59" s="16">
        <v>163</v>
      </c>
      <c r="C59" s="16">
        <v>632</v>
      </c>
      <c r="D59" s="16">
        <v>9</v>
      </c>
      <c r="E59" s="16">
        <v>16</v>
      </c>
      <c r="F59" s="16">
        <v>82</v>
      </c>
      <c r="G59" s="16">
        <v>256</v>
      </c>
      <c r="H59" s="16">
        <v>282</v>
      </c>
      <c r="I59" s="16">
        <v>88</v>
      </c>
      <c r="J59" s="16">
        <v>41</v>
      </c>
      <c r="K59" s="16">
        <f t="shared" si="30"/>
        <v>1569</v>
      </c>
    </row>
    <row r="60" spans="1:12">
      <c r="A60" s="28" t="s">
        <v>334</v>
      </c>
      <c r="B60" s="16">
        <f>26+124</f>
        <v>150</v>
      </c>
      <c r="C60" s="16">
        <f>46+322</f>
        <v>368</v>
      </c>
      <c r="D60" s="16">
        <f>11+2+1</f>
        <v>14</v>
      </c>
      <c r="E60" s="16">
        <v>12</v>
      </c>
      <c r="F60" s="16">
        <v>92</v>
      </c>
      <c r="G60" s="16">
        <v>168</v>
      </c>
      <c r="H60" s="16">
        <v>199</v>
      </c>
      <c r="I60" s="16">
        <f>73+4</f>
        <v>77</v>
      </c>
      <c r="J60" s="16">
        <v>3</v>
      </c>
      <c r="K60" s="16">
        <f t="shared" si="30"/>
        <v>1083</v>
      </c>
    </row>
    <row r="61" spans="1:12">
      <c r="A61" s="28" t="s">
        <v>335</v>
      </c>
      <c r="B61" s="16">
        <v>80</v>
      </c>
      <c r="C61" s="16">
        <v>214</v>
      </c>
      <c r="D61" s="16">
        <v>0</v>
      </c>
      <c r="E61" s="16">
        <v>12</v>
      </c>
      <c r="F61" s="16">
        <v>94</v>
      </c>
      <c r="G61" s="16">
        <v>235</v>
      </c>
      <c r="H61" s="16">
        <v>342</v>
      </c>
      <c r="I61" s="16">
        <v>83</v>
      </c>
      <c r="J61" s="16">
        <v>2</v>
      </c>
      <c r="K61" s="16">
        <f t="shared" si="30"/>
        <v>1062</v>
      </c>
    </row>
    <row r="62" spans="1:12">
      <c r="A62" s="28" t="s">
        <v>336</v>
      </c>
      <c r="B62" s="16">
        <v>210</v>
      </c>
      <c r="C62" s="16">
        <v>466</v>
      </c>
      <c r="D62" s="16">
        <v>13</v>
      </c>
      <c r="E62" s="16">
        <v>3</v>
      </c>
      <c r="F62" s="16">
        <v>132</v>
      </c>
      <c r="G62" s="16">
        <v>245</v>
      </c>
      <c r="H62" s="16">
        <v>297</v>
      </c>
      <c r="I62" s="16">
        <v>71</v>
      </c>
      <c r="J62" s="16">
        <v>0</v>
      </c>
      <c r="K62" s="16">
        <f t="shared" si="30"/>
        <v>1437</v>
      </c>
    </row>
    <row r="63" spans="1:12">
      <c r="A63" s="28" t="s">
        <v>337</v>
      </c>
      <c r="B63" s="16">
        <v>149</v>
      </c>
      <c r="C63" s="16">
        <v>342</v>
      </c>
      <c r="D63" s="16">
        <v>1</v>
      </c>
      <c r="E63" s="16">
        <v>12</v>
      </c>
      <c r="F63" s="16">
        <v>129</v>
      </c>
      <c r="G63" s="16">
        <v>373</v>
      </c>
      <c r="H63" s="16">
        <v>283</v>
      </c>
      <c r="I63" s="16">
        <v>42</v>
      </c>
      <c r="J63" s="16">
        <v>0</v>
      </c>
      <c r="K63" s="16">
        <f t="shared" si="30"/>
        <v>1331</v>
      </c>
    </row>
    <row r="64" spans="1:12">
      <c r="A64" s="28" t="s">
        <v>338</v>
      </c>
      <c r="B64" s="16">
        <v>121</v>
      </c>
      <c r="C64" s="16">
        <v>271</v>
      </c>
      <c r="D64" s="16">
        <v>1</v>
      </c>
      <c r="E64" s="16">
        <v>25</v>
      </c>
      <c r="F64" s="16">
        <v>142</v>
      </c>
      <c r="G64" s="16">
        <v>343</v>
      </c>
      <c r="H64" s="16">
        <v>285</v>
      </c>
      <c r="I64" s="16">
        <v>46</v>
      </c>
      <c r="J64" s="16">
        <v>0</v>
      </c>
      <c r="K64" s="16">
        <f t="shared" si="30"/>
        <v>1234</v>
      </c>
    </row>
    <row r="65" spans="1:11">
      <c r="A65" s="28" t="s">
        <v>339</v>
      </c>
      <c r="B65" s="16">
        <v>79</v>
      </c>
      <c r="C65" s="16">
        <v>173</v>
      </c>
      <c r="D65" s="16">
        <v>2</v>
      </c>
      <c r="E65" s="16">
        <v>3</v>
      </c>
      <c r="F65" s="16">
        <v>108</v>
      </c>
      <c r="G65" s="16">
        <v>251</v>
      </c>
      <c r="H65" s="16">
        <v>272</v>
      </c>
      <c r="I65" s="16">
        <v>40</v>
      </c>
      <c r="J65" s="16">
        <v>0</v>
      </c>
      <c r="K65" s="16">
        <f t="shared" si="30"/>
        <v>928</v>
      </c>
    </row>
    <row r="66" spans="1:11">
      <c r="A66" s="28" t="s">
        <v>340</v>
      </c>
      <c r="B66" s="16">
        <v>187</v>
      </c>
      <c r="C66" s="16">
        <v>377</v>
      </c>
      <c r="D66" s="16">
        <v>2</v>
      </c>
      <c r="E66" s="16">
        <v>27</v>
      </c>
      <c r="F66" s="16">
        <v>128</v>
      </c>
      <c r="G66" s="16">
        <v>381</v>
      </c>
      <c r="H66" s="16">
        <v>399</v>
      </c>
      <c r="I66" s="16">
        <v>71</v>
      </c>
      <c r="J66" s="16">
        <v>0</v>
      </c>
      <c r="K66" s="16">
        <f t="shared" si="30"/>
        <v>1572</v>
      </c>
    </row>
    <row r="67" spans="1:11">
      <c r="A67" s="28" t="s">
        <v>341</v>
      </c>
      <c r="B67" s="16">
        <v>165</v>
      </c>
      <c r="C67" s="16">
        <v>424</v>
      </c>
      <c r="D67" s="16">
        <v>6</v>
      </c>
      <c r="E67" s="16">
        <v>40</v>
      </c>
      <c r="F67" s="16">
        <v>148</v>
      </c>
      <c r="G67" s="16">
        <v>323</v>
      </c>
      <c r="H67" s="16">
        <v>265</v>
      </c>
      <c r="I67" s="16">
        <v>34</v>
      </c>
      <c r="J67" s="16">
        <v>0</v>
      </c>
      <c r="K67" s="16">
        <f t="shared" si="30"/>
        <v>1405</v>
      </c>
    </row>
    <row r="68" spans="1:11">
      <c r="A68" s="28" t="s">
        <v>342</v>
      </c>
      <c r="B68" s="16">
        <v>227</v>
      </c>
      <c r="C68" s="16">
        <v>441</v>
      </c>
      <c r="D68" s="16">
        <v>2</v>
      </c>
      <c r="E68" s="16">
        <v>12</v>
      </c>
      <c r="F68" s="16">
        <v>119</v>
      </c>
      <c r="G68" s="16">
        <v>377</v>
      </c>
      <c r="H68" s="16">
        <v>365</v>
      </c>
      <c r="I68" s="16">
        <v>112</v>
      </c>
      <c r="J68" s="16">
        <v>0</v>
      </c>
      <c r="K68" s="16">
        <f t="shared" si="30"/>
        <v>1655</v>
      </c>
    </row>
    <row r="69" spans="1:11">
      <c r="A69" s="42" t="s">
        <v>343</v>
      </c>
      <c r="B69" s="16">
        <v>175</v>
      </c>
      <c r="C69" s="16">
        <v>314</v>
      </c>
      <c r="D69" s="16">
        <v>4</v>
      </c>
      <c r="E69" s="16">
        <v>11</v>
      </c>
      <c r="F69" s="16">
        <v>132</v>
      </c>
      <c r="G69" s="16">
        <v>371</v>
      </c>
      <c r="H69" s="16">
        <v>413</v>
      </c>
      <c r="I69" s="16">
        <v>57</v>
      </c>
      <c r="J69" s="16">
        <v>0</v>
      </c>
      <c r="K69" s="16">
        <f t="shared" si="30"/>
        <v>1477</v>
      </c>
    </row>
    <row r="70" spans="1:11">
      <c r="A70" s="42" t="s">
        <v>344</v>
      </c>
      <c r="B70" s="16">
        <v>424</v>
      </c>
      <c r="C70" s="16">
        <v>401</v>
      </c>
      <c r="D70" s="16">
        <v>1</v>
      </c>
      <c r="E70" s="16">
        <v>7</v>
      </c>
      <c r="F70" s="16">
        <v>127</v>
      </c>
      <c r="G70" s="16">
        <v>344</v>
      </c>
      <c r="H70" s="16">
        <v>498</v>
      </c>
      <c r="I70" s="16">
        <v>119</v>
      </c>
      <c r="J70" s="16">
        <v>58</v>
      </c>
      <c r="K70" s="16">
        <f t="shared" si="30"/>
        <v>1979</v>
      </c>
    </row>
    <row r="71" spans="1:11">
      <c r="A71" s="42" t="s">
        <v>387</v>
      </c>
      <c r="B71" s="16">
        <v>481</v>
      </c>
      <c r="C71" s="16">
        <v>600</v>
      </c>
      <c r="D71" s="16">
        <v>11</v>
      </c>
      <c r="E71" s="16">
        <v>13</v>
      </c>
      <c r="F71" s="16">
        <v>191</v>
      </c>
      <c r="G71" s="16">
        <v>598</v>
      </c>
      <c r="H71" s="16">
        <v>609</v>
      </c>
      <c r="I71" s="16">
        <v>100</v>
      </c>
      <c r="J71" s="16">
        <v>0</v>
      </c>
      <c r="K71" s="16">
        <f t="shared" si="30"/>
        <v>2603</v>
      </c>
    </row>
    <row r="72" spans="1:11">
      <c r="A72" s="42" t="s">
        <v>388</v>
      </c>
      <c r="B72" s="16">
        <v>707</v>
      </c>
      <c r="C72" s="16">
        <v>519</v>
      </c>
      <c r="D72" s="16">
        <v>28</v>
      </c>
      <c r="E72" s="16">
        <v>6</v>
      </c>
      <c r="F72" s="16">
        <v>197</v>
      </c>
      <c r="G72" s="16">
        <v>512</v>
      </c>
      <c r="H72" s="16">
        <v>547</v>
      </c>
      <c r="I72" s="16">
        <v>99</v>
      </c>
      <c r="J72" s="16">
        <v>0</v>
      </c>
      <c r="K72" s="16">
        <f t="shared" si="30"/>
        <v>2615</v>
      </c>
    </row>
    <row r="73" spans="1:11">
      <c r="A73" s="42" t="s">
        <v>389</v>
      </c>
      <c r="B73" s="16">
        <v>284</v>
      </c>
      <c r="C73" s="16">
        <v>454</v>
      </c>
      <c r="D73" s="16">
        <v>9</v>
      </c>
      <c r="E73" s="16">
        <v>27</v>
      </c>
      <c r="F73" s="16">
        <v>319</v>
      </c>
      <c r="G73" s="16">
        <v>760</v>
      </c>
      <c r="H73" s="16">
        <v>598</v>
      </c>
      <c r="I73" s="16">
        <v>96</v>
      </c>
      <c r="J73" s="16">
        <v>5</v>
      </c>
      <c r="K73" s="16">
        <f t="shared" si="30"/>
        <v>2552</v>
      </c>
    </row>
    <row r="74" spans="1:11">
      <c r="A74" s="42" t="s">
        <v>390</v>
      </c>
      <c r="B74" s="16">
        <v>568</v>
      </c>
      <c r="C74" s="16">
        <v>748</v>
      </c>
      <c r="D74" s="16">
        <v>14</v>
      </c>
      <c r="E74" s="16">
        <v>4</v>
      </c>
      <c r="F74" s="16">
        <v>223</v>
      </c>
      <c r="G74" s="16">
        <v>673</v>
      </c>
      <c r="H74" s="16">
        <v>704</v>
      </c>
      <c r="I74" s="16">
        <v>83</v>
      </c>
      <c r="J74" s="16">
        <v>0</v>
      </c>
      <c r="K74" s="16">
        <f t="shared" si="30"/>
        <v>3017</v>
      </c>
    </row>
    <row r="75" spans="1:11">
      <c r="A75" s="28" t="s">
        <v>391</v>
      </c>
      <c r="B75" s="36">
        <f>SUM(B43:B70)/32</f>
        <v>143.125</v>
      </c>
      <c r="C75" s="36">
        <f t="shared" ref="C75:K75" si="31">SUM(C43:C70)/32</f>
        <v>261.59375</v>
      </c>
      <c r="D75" s="36">
        <f t="shared" si="31"/>
        <v>7</v>
      </c>
      <c r="E75" s="36">
        <f t="shared" si="31"/>
        <v>22.8125</v>
      </c>
      <c r="F75" s="36">
        <f t="shared" si="31"/>
        <v>194.1875</v>
      </c>
      <c r="G75" s="36">
        <f t="shared" si="31"/>
        <v>338.875</v>
      </c>
      <c r="H75" s="36">
        <f t="shared" si="31"/>
        <v>322.8125</v>
      </c>
      <c r="I75" s="36">
        <f t="shared" si="31"/>
        <v>73.1875</v>
      </c>
      <c r="J75" s="36">
        <f t="shared" si="31"/>
        <v>7</v>
      </c>
      <c r="K75" s="36">
        <f t="shared" si="31"/>
        <v>1370.59375</v>
      </c>
    </row>
    <row r="76" spans="1:11">
      <c r="A76" t="s">
        <v>18</v>
      </c>
    </row>
    <row r="88" spans="2:10">
      <c r="B88" s="1"/>
      <c r="C88" s="1"/>
      <c r="D88" s="1"/>
      <c r="E88" s="1"/>
      <c r="F88" s="1"/>
      <c r="G88" s="1"/>
      <c r="H88" s="1"/>
      <c r="I88" s="1"/>
      <c r="J88" s="1"/>
    </row>
  </sheetData>
  <phoneticPr fontId="0" type="noConversion"/>
  <printOptions gridLines="1"/>
  <pageMargins left="0.75" right="0.75" top="0.32" bottom="1" header="0.27" footer="0.5"/>
  <pageSetup paperSize="9" orientation="landscape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296"/>
  <sheetViews>
    <sheetView topLeftCell="A226" workbookViewId="0">
      <selection activeCell="C260" sqref="C260:C261"/>
    </sheetView>
  </sheetViews>
  <sheetFormatPr defaultRowHeight="12.6"/>
  <cols>
    <col min="1" max="1" width="6.85546875" bestFit="1" customWidth="1"/>
    <col min="2" max="2" width="27.5703125" bestFit="1" customWidth="1"/>
    <col min="3" max="3" width="47.28515625" bestFit="1" customWidth="1"/>
    <col min="4" max="4" width="18.42578125" bestFit="1" customWidth="1"/>
    <col min="5" max="5" width="45.7109375" bestFit="1" customWidth="1"/>
    <col min="6" max="6" width="22.5703125" bestFit="1" customWidth="1"/>
    <col min="7" max="7" width="12.5703125" bestFit="1" customWidth="1"/>
    <col min="8" max="8" width="9.28515625" bestFit="1" customWidth="1"/>
    <col min="9" max="9" width="9.5703125" bestFit="1" customWidth="1"/>
    <col min="10" max="10" width="7.5703125" customWidth="1"/>
    <col min="11" max="11" width="9" customWidth="1"/>
    <col min="12" max="12" width="5.85546875" bestFit="1" customWidth="1"/>
    <col min="13" max="13" width="13.5703125" customWidth="1"/>
    <col min="14" max="14" width="9.85546875" bestFit="1" customWidth="1"/>
    <col min="15" max="15" width="7.5703125" bestFit="1" customWidth="1"/>
    <col min="16" max="16" width="22.140625" bestFit="1" customWidth="1"/>
    <col min="17" max="17" width="27.140625" bestFit="1" customWidth="1"/>
    <col min="18" max="18" width="20.7109375" bestFit="1" customWidth="1"/>
    <col min="19" max="19" width="19.7109375" bestFit="1" customWidth="1"/>
    <col min="20" max="20" width="12.140625" bestFit="1" customWidth="1"/>
    <col min="21" max="21" width="9.85546875" bestFit="1" customWidth="1"/>
    <col min="22" max="22" width="161.140625" bestFit="1" customWidth="1"/>
    <col min="23" max="23" width="22.5703125" bestFit="1" customWidth="1"/>
    <col min="24" max="24" width="12.85546875" bestFit="1" customWidth="1"/>
    <col min="25" max="25" width="9" bestFit="1" customWidth="1"/>
  </cols>
  <sheetData>
    <row r="1" spans="1:25">
      <c r="A1" t="s">
        <v>408</v>
      </c>
      <c r="B1" t="s">
        <v>409</v>
      </c>
      <c r="C1" t="s">
        <v>410</v>
      </c>
      <c r="D1" t="s">
        <v>411</v>
      </c>
      <c r="E1" t="s">
        <v>412</v>
      </c>
      <c r="F1" t="s">
        <v>413</v>
      </c>
      <c r="G1" t="s">
        <v>414</v>
      </c>
      <c r="H1" t="s">
        <v>415</v>
      </c>
      <c r="I1" t="s">
        <v>416</v>
      </c>
      <c r="J1" t="s">
        <v>417</v>
      </c>
      <c r="K1" t="s">
        <v>418</v>
      </c>
      <c r="L1" t="s">
        <v>419</v>
      </c>
      <c r="M1" t="s">
        <v>420</v>
      </c>
      <c r="N1" t="s">
        <v>421</v>
      </c>
      <c r="O1" t="s">
        <v>422</v>
      </c>
      <c r="P1" t="s">
        <v>423</v>
      </c>
      <c r="Q1" t="s">
        <v>424</v>
      </c>
      <c r="R1" t="s">
        <v>425</v>
      </c>
      <c r="S1" t="s">
        <v>426</v>
      </c>
      <c r="T1" t="s">
        <v>427</v>
      </c>
      <c r="U1" t="s">
        <v>428</v>
      </c>
      <c r="V1" t="s">
        <v>429</v>
      </c>
      <c r="W1" t="s">
        <v>430</v>
      </c>
      <c r="X1" t="s">
        <v>431</v>
      </c>
      <c r="Y1" t="s">
        <v>432</v>
      </c>
    </row>
    <row r="2" spans="1:25">
      <c r="A2">
        <v>10947</v>
      </c>
      <c r="B2" t="s">
        <v>433</v>
      </c>
      <c r="C2" t="s">
        <v>434</v>
      </c>
      <c r="D2" t="s">
        <v>435</v>
      </c>
      <c r="F2" t="s">
        <v>436</v>
      </c>
      <c r="G2" t="s">
        <v>437</v>
      </c>
      <c r="H2" t="s">
        <v>438</v>
      </c>
      <c r="I2" s="74">
        <v>1</v>
      </c>
      <c r="J2" s="74">
        <v>0</v>
      </c>
      <c r="K2" s="74">
        <v>0</v>
      </c>
      <c r="L2" s="74">
        <v>1</v>
      </c>
      <c r="M2" s="74">
        <v>0.34873160986228602</v>
      </c>
      <c r="P2" t="s">
        <v>439</v>
      </c>
      <c r="Q2" t="s">
        <v>440</v>
      </c>
      <c r="R2" t="s">
        <v>441</v>
      </c>
      <c r="S2" t="s">
        <v>442</v>
      </c>
      <c r="T2" t="s">
        <v>443</v>
      </c>
      <c r="U2" s="75">
        <v>44222</v>
      </c>
      <c r="V2" t="s">
        <v>444</v>
      </c>
      <c r="W2" t="s">
        <v>445</v>
      </c>
      <c r="X2" t="s">
        <v>446</v>
      </c>
    </row>
    <row r="3" spans="1:25">
      <c r="A3">
        <v>10891</v>
      </c>
      <c r="B3" t="s">
        <v>433</v>
      </c>
      <c r="C3" t="s">
        <v>447</v>
      </c>
      <c r="D3" t="s">
        <v>448</v>
      </c>
      <c r="E3" t="s">
        <v>449</v>
      </c>
      <c r="F3" t="s">
        <v>450</v>
      </c>
      <c r="G3" t="s">
        <v>437</v>
      </c>
      <c r="H3" t="s">
        <v>438</v>
      </c>
      <c r="I3" s="74">
        <v>5</v>
      </c>
      <c r="J3" s="74">
        <v>0</v>
      </c>
      <c r="K3" s="74">
        <v>5</v>
      </c>
      <c r="L3" s="74">
        <v>0</v>
      </c>
      <c r="M3" s="74">
        <v>0.31129500626500001</v>
      </c>
      <c r="N3" s="75">
        <v>45016</v>
      </c>
      <c r="P3" t="s">
        <v>439</v>
      </c>
      <c r="Q3" t="s">
        <v>451</v>
      </c>
      <c r="R3" t="s">
        <v>452</v>
      </c>
      <c r="S3" t="s">
        <v>453</v>
      </c>
      <c r="T3" t="s">
        <v>443</v>
      </c>
      <c r="U3" s="75">
        <v>44257</v>
      </c>
      <c r="V3" t="s">
        <v>454</v>
      </c>
      <c r="W3" t="s">
        <v>450</v>
      </c>
      <c r="X3" t="s">
        <v>455</v>
      </c>
    </row>
    <row r="4" spans="1:25">
      <c r="A4">
        <v>10985</v>
      </c>
      <c r="B4" t="s">
        <v>456</v>
      </c>
      <c r="C4" t="s">
        <v>457</v>
      </c>
      <c r="D4" t="s">
        <v>458</v>
      </c>
      <c r="E4" t="s">
        <v>459</v>
      </c>
      <c r="F4" t="s">
        <v>450</v>
      </c>
      <c r="G4" t="s">
        <v>437</v>
      </c>
      <c r="H4" t="s">
        <v>438</v>
      </c>
      <c r="I4" s="74">
        <v>2</v>
      </c>
      <c r="J4" s="74">
        <v>0</v>
      </c>
      <c r="K4" s="74">
        <v>2</v>
      </c>
      <c r="L4" s="74">
        <v>0</v>
      </c>
      <c r="M4" s="74">
        <v>5.7117514909089E-2</v>
      </c>
      <c r="N4" s="75">
        <v>44469</v>
      </c>
      <c r="P4" t="s">
        <v>460</v>
      </c>
      <c r="Q4" t="s">
        <v>461</v>
      </c>
      <c r="R4" t="s">
        <v>462</v>
      </c>
      <c r="S4" t="s">
        <v>463</v>
      </c>
      <c r="T4" t="s">
        <v>443</v>
      </c>
      <c r="V4" t="s">
        <v>464</v>
      </c>
      <c r="W4" t="s">
        <v>450</v>
      </c>
      <c r="X4" t="s">
        <v>446</v>
      </c>
    </row>
    <row r="5" spans="1:25">
      <c r="A5">
        <v>10726</v>
      </c>
      <c r="B5" t="s">
        <v>465</v>
      </c>
      <c r="C5" t="s">
        <v>466</v>
      </c>
      <c r="D5" t="s">
        <v>467</v>
      </c>
      <c r="E5" t="s">
        <v>468</v>
      </c>
      <c r="F5" t="s">
        <v>436</v>
      </c>
      <c r="G5" t="s">
        <v>437</v>
      </c>
      <c r="H5" t="s">
        <v>438</v>
      </c>
      <c r="I5" s="74">
        <v>40</v>
      </c>
      <c r="J5" s="74">
        <v>0</v>
      </c>
      <c r="K5" s="74">
        <v>0</v>
      </c>
      <c r="L5" s="74">
        <v>40</v>
      </c>
      <c r="M5" s="74">
        <v>0.50334458814381</v>
      </c>
      <c r="P5" t="s">
        <v>469</v>
      </c>
      <c r="R5" t="s">
        <v>470</v>
      </c>
      <c r="S5" t="s">
        <v>471</v>
      </c>
      <c r="T5" t="s">
        <v>443</v>
      </c>
      <c r="U5" s="75">
        <v>43978</v>
      </c>
      <c r="V5" t="s">
        <v>472</v>
      </c>
      <c r="W5" t="s">
        <v>445</v>
      </c>
      <c r="X5" t="s">
        <v>446</v>
      </c>
    </row>
    <row r="6" spans="1:25">
      <c r="A6">
        <v>10979</v>
      </c>
      <c r="B6" t="s">
        <v>473</v>
      </c>
      <c r="C6" t="s">
        <v>474</v>
      </c>
      <c r="D6" t="s">
        <v>475</v>
      </c>
      <c r="E6" t="s">
        <v>459</v>
      </c>
      <c r="F6" t="s">
        <v>436</v>
      </c>
      <c r="G6" t="s">
        <v>437</v>
      </c>
      <c r="H6" t="s">
        <v>438</v>
      </c>
      <c r="I6" s="74">
        <v>5</v>
      </c>
      <c r="J6" s="74">
        <v>0</v>
      </c>
      <c r="K6" s="74">
        <v>0</v>
      </c>
      <c r="L6" s="74">
        <v>5</v>
      </c>
      <c r="M6" s="74">
        <v>0.17037639128634599</v>
      </c>
      <c r="P6" t="s">
        <v>460</v>
      </c>
      <c r="Q6" t="s">
        <v>476</v>
      </c>
      <c r="R6" t="s">
        <v>477</v>
      </c>
      <c r="T6" t="s">
        <v>443</v>
      </c>
      <c r="U6" s="75">
        <v>44335</v>
      </c>
      <c r="V6" t="s">
        <v>478</v>
      </c>
      <c r="W6" t="s">
        <v>445</v>
      </c>
      <c r="X6" t="s">
        <v>446</v>
      </c>
    </row>
    <row r="7" spans="1:25">
      <c r="A7">
        <v>11109</v>
      </c>
      <c r="B7" t="s">
        <v>473</v>
      </c>
      <c r="C7" t="s">
        <v>479</v>
      </c>
      <c r="D7" t="s">
        <v>480</v>
      </c>
      <c r="E7" t="s">
        <v>481</v>
      </c>
      <c r="F7" t="s">
        <v>436</v>
      </c>
      <c r="G7" t="s">
        <v>437</v>
      </c>
      <c r="H7" t="s">
        <v>438</v>
      </c>
      <c r="I7" s="74">
        <v>1</v>
      </c>
      <c r="J7" s="74">
        <v>0</v>
      </c>
      <c r="K7" s="74">
        <v>0</v>
      </c>
      <c r="L7" s="74">
        <v>1</v>
      </c>
      <c r="M7" s="74">
        <v>2.4831085230229599E-2</v>
      </c>
      <c r="P7" t="s">
        <v>439</v>
      </c>
      <c r="Q7" t="s">
        <v>440</v>
      </c>
      <c r="R7" t="s">
        <v>482</v>
      </c>
      <c r="T7" t="s">
        <v>443</v>
      </c>
      <c r="U7" s="75">
        <v>44483</v>
      </c>
      <c r="V7" t="s">
        <v>483</v>
      </c>
      <c r="W7" t="s">
        <v>445</v>
      </c>
      <c r="X7" t="s">
        <v>446</v>
      </c>
    </row>
    <row r="8" spans="1:25">
      <c r="A8">
        <v>10777</v>
      </c>
      <c r="B8" t="s">
        <v>473</v>
      </c>
      <c r="C8" t="s">
        <v>484</v>
      </c>
      <c r="D8" t="s">
        <v>485</v>
      </c>
      <c r="E8" t="s">
        <v>486</v>
      </c>
      <c r="F8" t="s">
        <v>436</v>
      </c>
      <c r="G8" t="s">
        <v>437</v>
      </c>
      <c r="H8" t="s">
        <v>438</v>
      </c>
      <c r="I8" s="74">
        <v>2</v>
      </c>
      <c r="J8" s="74">
        <v>0</v>
      </c>
      <c r="K8" s="74">
        <v>0</v>
      </c>
      <c r="L8" s="74">
        <v>2</v>
      </c>
      <c r="M8" s="74">
        <v>3.2067821920037202E-2</v>
      </c>
      <c r="P8" t="s">
        <v>439</v>
      </c>
      <c r="Q8" t="s">
        <v>451</v>
      </c>
      <c r="R8" t="s">
        <v>487</v>
      </c>
      <c r="T8" t="s">
        <v>443</v>
      </c>
      <c r="U8" s="75">
        <v>43861</v>
      </c>
      <c r="V8" t="s">
        <v>488</v>
      </c>
      <c r="W8" t="s">
        <v>445</v>
      </c>
      <c r="X8" t="s">
        <v>446</v>
      </c>
    </row>
    <row r="9" spans="1:25">
      <c r="A9">
        <v>10604</v>
      </c>
      <c r="B9" t="s">
        <v>473</v>
      </c>
      <c r="C9" t="s">
        <v>489</v>
      </c>
      <c r="D9" t="s">
        <v>490</v>
      </c>
      <c r="E9" t="s">
        <v>491</v>
      </c>
      <c r="F9" t="s">
        <v>450</v>
      </c>
      <c r="G9" t="s">
        <v>437</v>
      </c>
      <c r="H9" t="s">
        <v>438</v>
      </c>
      <c r="I9" s="74">
        <v>1</v>
      </c>
      <c r="J9" s="74">
        <v>0</v>
      </c>
      <c r="K9" s="74">
        <v>1</v>
      </c>
      <c r="L9" s="74">
        <v>0</v>
      </c>
      <c r="M9" s="74">
        <v>8.51020820617676E-2</v>
      </c>
      <c r="N9" s="75">
        <v>44834</v>
      </c>
      <c r="P9" t="s">
        <v>439</v>
      </c>
      <c r="Q9" t="s">
        <v>451</v>
      </c>
      <c r="R9" t="s">
        <v>492</v>
      </c>
      <c r="S9" t="s">
        <v>493</v>
      </c>
      <c r="T9" t="s">
        <v>443</v>
      </c>
      <c r="U9" s="75">
        <v>43609</v>
      </c>
      <c r="V9" t="s">
        <v>494</v>
      </c>
      <c r="W9" t="s">
        <v>450</v>
      </c>
      <c r="X9" t="s">
        <v>446</v>
      </c>
    </row>
    <row r="10" spans="1:25">
      <c r="A10">
        <v>11072</v>
      </c>
      <c r="B10" t="s">
        <v>473</v>
      </c>
      <c r="C10" t="s">
        <v>495</v>
      </c>
      <c r="D10" t="s">
        <v>496</v>
      </c>
      <c r="E10" t="s">
        <v>497</v>
      </c>
      <c r="F10" t="s">
        <v>450</v>
      </c>
      <c r="G10" t="s">
        <v>437</v>
      </c>
      <c r="H10" t="s">
        <v>438</v>
      </c>
      <c r="I10" s="74">
        <v>2</v>
      </c>
      <c r="J10" s="74">
        <v>0</v>
      </c>
      <c r="K10" s="74">
        <v>2</v>
      </c>
      <c r="L10" s="74">
        <v>0</v>
      </c>
      <c r="M10" s="74">
        <v>3.7066125964354601E-2</v>
      </c>
      <c r="N10" s="75">
        <v>45016</v>
      </c>
      <c r="P10" t="s">
        <v>439</v>
      </c>
      <c r="Q10" t="s">
        <v>451</v>
      </c>
      <c r="R10" t="s">
        <v>498</v>
      </c>
      <c r="S10" t="s">
        <v>499</v>
      </c>
      <c r="T10" t="s">
        <v>443</v>
      </c>
      <c r="U10" s="75">
        <v>44389</v>
      </c>
      <c r="V10" t="s">
        <v>500</v>
      </c>
      <c r="W10" t="s">
        <v>450</v>
      </c>
      <c r="X10" t="s">
        <v>446</v>
      </c>
    </row>
    <row r="11" spans="1:25">
      <c r="A11">
        <v>10954</v>
      </c>
      <c r="B11" t="s">
        <v>473</v>
      </c>
      <c r="C11" t="s">
        <v>501</v>
      </c>
      <c r="D11" t="s">
        <v>502</v>
      </c>
      <c r="E11" t="s">
        <v>503</v>
      </c>
      <c r="F11" t="s">
        <v>450</v>
      </c>
      <c r="G11" t="s">
        <v>437</v>
      </c>
      <c r="H11" t="s">
        <v>438</v>
      </c>
      <c r="I11" s="74">
        <v>2</v>
      </c>
      <c r="J11" s="74">
        <v>0</v>
      </c>
      <c r="K11" s="74">
        <v>2</v>
      </c>
      <c r="L11" s="74">
        <v>0</v>
      </c>
      <c r="M11" s="74">
        <v>4.7747145454011E-2</v>
      </c>
      <c r="N11" s="75">
        <v>44651</v>
      </c>
      <c r="P11" t="s">
        <v>439</v>
      </c>
      <c r="Q11" t="s">
        <v>451</v>
      </c>
      <c r="R11" t="s">
        <v>504</v>
      </c>
      <c r="S11" t="s">
        <v>505</v>
      </c>
      <c r="T11" t="s">
        <v>443</v>
      </c>
      <c r="U11" s="75">
        <v>44188</v>
      </c>
      <c r="V11" t="s">
        <v>506</v>
      </c>
      <c r="W11" t="s">
        <v>450</v>
      </c>
      <c r="X11" t="s">
        <v>446</v>
      </c>
    </row>
    <row r="12" spans="1:25">
      <c r="A12">
        <v>10764</v>
      </c>
      <c r="B12" t="s">
        <v>473</v>
      </c>
      <c r="C12" t="s">
        <v>507</v>
      </c>
      <c r="D12" t="s">
        <v>508</v>
      </c>
      <c r="E12" t="s">
        <v>509</v>
      </c>
      <c r="F12" t="s">
        <v>450</v>
      </c>
      <c r="G12" t="s">
        <v>437</v>
      </c>
      <c r="H12" t="s">
        <v>438</v>
      </c>
      <c r="I12" s="74">
        <v>1</v>
      </c>
      <c r="J12" s="74">
        <v>0</v>
      </c>
      <c r="K12" s="74">
        <v>1</v>
      </c>
      <c r="L12" s="74">
        <v>0</v>
      </c>
      <c r="M12" s="74">
        <v>1.2834647708456499E-2</v>
      </c>
      <c r="N12" s="75">
        <v>45016</v>
      </c>
      <c r="P12" t="s">
        <v>439</v>
      </c>
      <c r="Q12" t="s">
        <v>451</v>
      </c>
      <c r="R12" t="s">
        <v>510</v>
      </c>
      <c r="S12" t="s">
        <v>511</v>
      </c>
      <c r="T12" t="s">
        <v>443</v>
      </c>
      <c r="U12" s="75">
        <v>43822</v>
      </c>
      <c r="V12" t="s">
        <v>512</v>
      </c>
      <c r="W12" t="s">
        <v>450</v>
      </c>
      <c r="X12" t="s">
        <v>446</v>
      </c>
    </row>
    <row r="13" spans="1:25">
      <c r="A13">
        <v>11216</v>
      </c>
      <c r="B13" t="s">
        <v>473</v>
      </c>
      <c r="C13" t="s">
        <v>513</v>
      </c>
      <c r="D13" t="s">
        <v>514</v>
      </c>
      <c r="E13" t="s">
        <v>515</v>
      </c>
      <c r="F13" t="s">
        <v>450</v>
      </c>
      <c r="G13" t="s">
        <v>437</v>
      </c>
      <c r="H13" t="s">
        <v>438</v>
      </c>
      <c r="I13" s="74">
        <v>1</v>
      </c>
      <c r="J13" s="74">
        <v>0</v>
      </c>
      <c r="K13" s="74">
        <v>1</v>
      </c>
      <c r="L13" s="74">
        <v>0</v>
      </c>
      <c r="M13" s="74">
        <v>5.3836824055801903E-2</v>
      </c>
      <c r="N13" s="75">
        <v>45016</v>
      </c>
      <c r="P13" t="s">
        <v>439</v>
      </c>
      <c r="Q13" t="s">
        <v>451</v>
      </c>
      <c r="R13" t="s">
        <v>516</v>
      </c>
      <c r="S13" t="s">
        <v>517</v>
      </c>
      <c r="T13" t="s">
        <v>443</v>
      </c>
      <c r="U13" s="75">
        <v>44827</v>
      </c>
      <c r="V13" t="s">
        <v>518</v>
      </c>
      <c r="W13" t="s">
        <v>450</v>
      </c>
      <c r="X13" t="s">
        <v>446</v>
      </c>
    </row>
    <row r="14" spans="1:25">
      <c r="A14">
        <v>10824</v>
      </c>
      <c r="B14" t="s">
        <v>473</v>
      </c>
      <c r="C14" t="s">
        <v>519</v>
      </c>
      <c r="D14" t="s">
        <v>520</v>
      </c>
      <c r="E14" t="s">
        <v>521</v>
      </c>
      <c r="F14" t="s">
        <v>436</v>
      </c>
      <c r="G14" t="s">
        <v>437</v>
      </c>
      <c r="H14" t="s">
        <v>438</v>
      </c>
      <c r="I14" s="74">
        <v>1</v>
      </c>
      <c r="J14" s="74">
        <v>0</v>
      </c>
      <c r="K14" s="74">
        <v>0</v>
      </c>
      <c r="L14" s="74">
        <v>1</v>
      </c>
      <c r="M14" s="74">
        <v>1.6847802189799799E-2</v>
      </c>
      <c r="P14" t="s">
        <v>439</v>
      </c>
      <c r="Q14" t="s">
        <v>451</v>
      </c>
      <c r="R14" t="s">
        <v>522</v>
      </c>
      <c r="T14" t="s">
        <v>443</v>
      </c>
      <c r="U14" s="75">
        <v>43948</v>
      </c>
      <c r="V14" t="s">
        <v>523</v>
      </c>
      <c r="W14" t="s">
        <v>445</v>
      </c>
      <c r="X14" t="s">
        <v>446</v>
      </c>
    </row>
    <row r="15" spans="1:25">
      <c r="A15">
        <v>10901</v>
      </c>
      <c r="B15" t="s">
        <v>473</v>
      </c>
      <c r="C15" t="s">
        <v>524</v>
      </c>
      <c r="D15" t="s">
        <v>525</v>
      </c>
      <c r="E15" t="s">
        <v>526</v>
      </c>
      <c r="F15" t="s">
        <v>436</v>
      </c>
      <c r="G15" t="s">
        <v>437</v>
      </c>
      <c r="H15" t="s">
        <v>438</v>
      </c>
      <c r="I15" s="74">
        <v>1</v>
      </c>
      <c r="J15" s="74">
        <v>0</v>
      </c>
      <c r="K15" s="74">
        <v>0</v>
      </c>
      <c r="L15" s="74">
        <v>1</v>
      </c>
      <c r="M15" s="74">
        <v>3.6602156672399598E-2</v>
      </c>
      <c r="P15" t="s">
        <v>439</v>
      </c>
      <c r="Q15" t="s">
        <v>451</v>
      </c>
      <c r="R15" t="s">
        <v>527</v>
      </c>
      <c r="S15" t="s">
        <v>528</v>
      </c>
      <c r="T15" t="s">
        <v>443</v>
      </c>
      <c r="U15" s="75">
        <v>37549</v>
      </c>
      <c r="V15" t="s">
        <v>529</v>
      </c>
      <c r="W15" t="s">
        <v>445</v>
      </c>
      <c r="X15" t="s">
        <v>446</v>
      </c>
    </row>
    <row r="16" spans="1:25">
      <c r="A16">
        <v>10657</v>
      </c>
      <c r="B16" t="s">
        <v>473</v>
      </c>
      <c r="C16" t="s">
        <v>530</v>
      </c>
      <c r="D16" t="s">
        <v>531</v>
      </c>
      <c r="E16" t="s">
        <v>532</v>
      </c>
      <c r="F16" t="s">
        <v>450</v>
      </c>
      <c r="G16" t="s">
        <v>437</v>
      </c>
      <c r="H16" t="s">
        <v>438</v>
      </c>
      <c r="I16" s="74">
        <v>2</v>
      </c>
      <c r="J16" s="74">
        <v>0</v>
      </c>
      <c r="K16" s="74">
        <v>2</v>
      </c>
      <c r="L16" s="74">
        <v>0</v>
      </c>
      <c r="M16" s="74">
        <v>2.1540311431884802E-2</v>
      </c>
      <c r="N16" s="75">
        <v>44651</v>
      </c>
      <c r="P16" t="s">
        <v>439</v>
      </c>
      <c r="Q16" t="s">
        <v>440</v>
      </c>
      <c r="R16" t="s">
        <v>533</v>
      </c>
      <c r="S16" t="s">
        <v>534</v>
      </c>
      <c r="T16" t="s">
        <v>443</v>
      </c>
      <c r="U16" s="75">
        <v>43669</v>
      </c>
      <c r="V16" t="s">
        <v>535</v>
      </c>
      <c r="W16" t="s">
        <v>450</v>
      </c>
      <c r="X16" t="s">
        <v>446</v>
      </c>
    </row>
    <row r="17" spans="1:24">
      <c r="A17">
        <v>11035</v>
      </c>
      <c r="B17" t="s">
        <v>473</v>
      </c>
      <c r="C17" t="s">
        <v>536</v>
      </c>
      <c r="D17" t="s">
        <v>537</v>
      </c>
      <c r="E17" t="s">
        <v>538</v>
      </c>
      <c r="F17" t="s">
        <v>436</v>
      </c>
      <c r="G17" t="s">
        <v>437</v>
      </c>
      <c r="H17" t="s">
        <v>438</v>
      </c>
      <c r="I17" s="74">
        <v>1</v>
      </c>
      <c r="J17" s="74">
        <v>0</v>
      </c>
      <c r="K17" s="74">
        <v>0</v>
      </c>
      <c r="L17" s="74">
        <v>1</v>
      </c>
      <c r="M17" s="74">
        <v>4.0124850989159799E-2</v>
      </c>
      <c r="P17" t="s">
        <v>439</v>
      </c>
      <c r="Q17" t="s">
        <v>451</v>
      </c>
      <c r="R17" t="s">
        <v>539</v>
      </c>
      <c r="T17" t="s">
        <v>443</v>
      </c>
      <c r="U17" s="75">
        <v>44327</v>
      </c>
      <c r="V17" t="s">
        <v>540</v>
      </c>
      <c r="W17" t="s">
        <v>445</v>
      </c>
      <c r="X17" t="s">
        <v>446</v>
      </c>
    </row>
    <row r="18" spans="1:24">
      <c r="A18">
        <v>10768</v>
      </c>
      <c r="B18" t="s">
        <v>473</v>
      </c>
      <c r="C18" t="s">
        <v>541</v>
      </c>
      <c r="D18" t="s">
        <v>542</v>
      </c>
      <c r="E18" t="s">
        <v>543</v>
      </c>
      <c r="F18" t="s">
        <v>450</v>
      </c>
      <c r="G18" t="s">
        <v>437</v>
      </c>
      <c r="H18" t="s">
        <v>438</v>
      </c>
      <c r="I18" s="74">
        <v>2</v>
      </c>
      <c r="J18" s="74">
        <v>0</v>
      </c>
      <c r="K18" s="74">
        <v>2</v>
      </c>
      <c r="L18" s="74">
        <v>0</v>
      </c>
      <c r="M18" s="74">
        <v>0.118227790677088</v>
      </c>
      <c r="N18" s="75">
        <v>45016</v>
      </c>
      <c r="P18" t="s">
        <v>460</v>
      </c>
      <c r="Q18" t="s">
        <v>461</v>
      </c>
      <c r="R18" t="s">
        <v>544</v>
      </c>
      <c r="S18" t="s">
        <v>545</v>
      </c>
      <c r="T18" t="s">
        <v>443</v>
      </c>
      <c r="U18" s="75">
        <v>43832</v>
      </c>
      <c r="V18" t="s">
        <v>546</v>
      </c>
      <c r="W18" t="s">
        <v>450</v>
      </c>
      <c r="X18" t="s">
        <v>446</v>
      </c>
    </row>
    <row r="19" spans="1:24">
      <c r="A19">
        <v>11056</v>
      </c>
      <c r="B19" t="s">
        <v>473</v>
      </c>
      <c r="C19" t="s">
        <v>547</v>
      </c>
      <c r="D19" t="s">
        <v>548</v>
      </c>
      <c r="E19" t="s">
        <v>549</v>
      </c>
      <c r="F19" t="s">
        <v>450</v>
      </c>
      <c r="G19" t="s">
        <v>437</v>
      </c>
      <c r="H19" t="s">
        <v>438</v>
      </c>
      <c r="I19" s="74">
        <v>8</v>
      </c>
      <c r="J19" s="74">
        <v>4</v>
      </c>
      <c r="K19" s="74">
        <v>0</v>
      </c>
      <c r="L19" s="74">
        <v>4</v>
      </c>
      <c r="M19" s="74">
        <v>5.9907385196020999E-2</v>
      </c>
      <c r="N19" s="75">
        <v>44469</v>
      </c>
      <c r="P19" t="s">
        <v>439</v>
      </c>
      <c r="Q19" t="s">
        <v>451</v>
      </c>
      <c r="R19" t="s">
        <v>550</v>
      </c>
      <c r="S19" t="s">
        <v>551</v>
      </c>
      <c r="T19" t="s">
        <v>443</v>
      </c>
      <c r="U19" s="75">
        <v>43213</v>
      </c>
      <c r="V19" t="s">
        <v>552</v>
      </c>
      <c r="W19" t="s">
        <v>450</v>
      </c>
      <c r="X19" t="s">
        <v>446</v>
      </c>
    </row>
    <row r="20" spans="1:24">
      <c r="A20">
        <v>11061</v>
      </c>
      <c r="B20" t="s">
        <v>473</v>
      </c>
      <c r="C20" t="s">
        <v>553</v>
      </c>
      <c r="D20" t="s">
        <v>554</v>
      </c>
      <c r="E20" t="s">
        <v>555</v>
      </c>
      <c r="F20" t="s">
        <v>436</v>
      </c>
      <c r="G20" t="s">
        <v>437</v>
      </c>
      <c r="H20" t="s">
        <v>438</v>
      </c>
      <c r="I20" s="74">
        <v>4</v>
      </c>
      <c r="J20" s="74">
        <v>0</v>
      </c>
      <c r="K20" s="74">
        <v>0</v>
      </c>
      <c r="L20" s="74">
        <v>4</v>
      </c>
      <c r="M20" s="74">
        <v>0.17283437081615199</v>
      </c>
      <c r="P20" t="s">
        <v>460</v>
      </c>
      <c r="Q20" t="s">
        <v>461</v>
      </c>
      <c r="R20" t="s">
        <v>556</v>
      </c>
      <c r="T20" t="s">
        <v>443</v>
      </c>
      <c r="U20" s="75">
        <v>44532</v>
      </c>
      <c r="V20" t="s">
        <v>557</v>
      </c>
      <c r="W20" t="s">
        <v>445</v>
      </c>
      <c r="X20" t="s">
        <v>446</v>
      </c>
    </row>
    <row r="21" spans="1:24">
      <c r="A21">
        <v>11059</v>
      </c>
      <c r="B21" t="s">
        <v>473</v>
      </c>
      <c r="C21" t="s">
        <v>558</v>
      </c>
      <c r="D21" t="s">
        <v>559</v>
      </c>
      <c r="E21" t="s">
        <v>555</v>
      </c>
      <c r="F21" t="s">
        <v>436</v>
      </c>
      <c r="G21" t="s">
        <v>437</v>
      </c>
      <c r="H21" t="s">
        <v>438</v>
      </c>
      <c r="I21" s="74">
        <v>3</v>
      </c>
      <c r="J21" s="74">
        <v>0</v>
      </c>
      <c r="K21" s="74">
        <v>0</v>
      </c>
      <c r="L21" s="74">
        <v>3</v>
      </c>
      <c r="M21" s="74">
        <v>5.9075553323199102E-2</v>
      </c>
      <c r="P21" t="s">
        <v>460</v>
      </c>
      <c r="Q21" t="s">
        <v>461</v>
      </c>
      <c r="R21" t="s">
        <v>560</v>
      </c>
      <c r="T21" t="s">
        <v>443</v>
      </c>
      <c r="U21" s="75">
        <v>44487</v>
      </c>
      <c r="V21" t="s">
        <v>561</v>
      </c>
      <c r="W21" t="s">
        <v>445</v>
      </c>
      <c r="X21" t="s">
        <v>446</v>
      </c>
    </row>
    <row r="22" spans="1:24">
      <c r="A22">
        <v>11337</v>
      </c>
      <c r="B22" t="s">
        <v>473</v>
      </c>
      <c r="C22" t="s">
        <v>562</v>
      </c>
      <c r="D22" t="s">
        <v>563</v>
      </c>
      <c r="E22" t="s">
        <v>564</v>
      </c>
      <c r="F22" t="s">
        <v>436</v>
      </c>
      <c r="G22" t="s">
        <v>437</v>
      </c>
      <c r="H22" t="s">
        <v>438</v>
      </c>
      <c r="I22" s="74">
        <v>2</v>
      </c>
      <c r="J22" s="74">
        <v>0</v>
      </c>
      <c r="K22" s="74">
        <v>0</v>
      </c>
      <c r="L22" s="74">
        <v>2</v>
      </c>
      <c r="M22" s="74">
        <v>2.2722883402575202E-2</v>
      </c>
      <c r="P22" t="s">
        <v>439</v>
      </c>
      <c r="Q22" t="s">
        <v>451</v>
      </c>
      <c r="R22" t="s">
        <v>565</v>
      </c>
      <c r="T22" t="s">
        <v>443</v>
      </c>
      <c r="U22" s="75">
        <v>45067</v>
      </c>
      <c r="V22" t="s">
        <v>566</v>
      </c>
      <c r="W22" t="s">
        <v>445</v>
      </c>
      <c r="X22" t="s">
        <v>446</v>
      </c>
    </row>
    <row r="23" spans="1:24">
      <c r="A23">
        <v>10937</v>
      </c>
      <c r="B23" t="s">
        <v>473</v>
      </c>
      <c r="C23" t="s">
        <v>567</v>
      </c>
      <c r="D23" t="s">
        <v>568</v>
      </c>
      <c r="E23" t="s">
        <v>569</v>
      </c>
      <c r="F23" t="s">
        <v>436</v>
      </c>
      <c r="G23" t="s">
        <v>437</v>
      </c>
      <c r="H23" t="s">
        <v>438</v>
      </c>
      <c r="I23" s="74">
        <v>2</v>
      </c>
      <c r="J23" s="74">
        <v>0</v>
      </c>
      <c r="K23" s="74">
        <v>0</v>
      </c>
      <c r="L23" s="74">
        <v>2</v>
      </c>
      <c r="M23" s="74">
        <v>1.01325407117517E-2</v>
      </c>
      <c r="P23" t="s">
        <v>439</v>
      </c>
      <c r="Q23" t="s">
        <v>451</v>
      </c>
      <c r="R23" t="s">
        <v>570</v>
      </c>
      <c r="T23" t="s">
        <v>443</v>
      </c>
      <c r="U23" s="75">
        <v>44181</v>
      </c>
      <c r="V23" t="s">
        <v>571</v>
      </c>
      <c r="W23" t="s">
        <v>445</v>
      </c>
      <c r="X23" t="s">
        <v>446</v>
      </c>
    </row>
    <row r="24" spans="1:24">
      <c r="A24">
        <v>10240</v>
      </c>
      <c r="B24" t="s">
        <v>473</v>
      </c>
      <c r="C24" t="s">
        <v>572</v>
      </c>
      <c r="D24" t="s">
        <v>573</v>
      </c>
      <c r="E24" t="s">
        <v>574</v>
      </c>
      <c r="F24" t="s">
        <v>450</v>
      </c>
      <c r="G24" t="s">
        <v>437</v>
      </c>
      <c r="H24" t="s">
        <v>438</v>
      </c>
      <c r="I24" s="74">
        <v>3</v>
      </c>
      <c r="J24" s="74">
        <v>0</v>
      </c>
      <c r="K24" s="74">
        <v>3</v>
      </c>
      <c r="L24" s="74">
        <v>0</v>
      </c>
      <c r="M24" s="74">
        <v>7.4380257415771506E-2</v>
      </c>
      <c r="N24" s="75">
        <v>43921</v>
      </c>
      <c r="P24" t="s">
        <v>439</v>
      </c>
      <c r="Q24" t="s">
        <v>451</v>
      </c>
      <c r="R24" t="s">
        <v>575</v>
      </c>
      <c r="S24" t="s">
        <v>576</v>
      </c>
      <c r="T24" t="s">
        <v>443</v>
      </c>
      <c r="U24" s="75">
        <v>42955</v>
      </c>
      <c r="V24" t="s">
        <v>577</v>
      </c>
      <c r="W24" t="s">
        <v>450</v>
      </c>
      <c r="X24" t="s">
        <v>446</v>
      </c>
    </row>
    <row r="25" spans="1:24">
      <c r="A25">
        <v>10269</v>
      </c>
      <c r="B25" t="s">
        <v>473</v>
      </c>
      <c r="C25" t="s">
        <v>578</v>
      </c>
      <c r="D25" t="s">
        <v>579</v>
      </c>
      <c r="E25" t="s">
        <v>580</v>
      </c>
      <c r="F25" t="s">
        <v>436</v>
      </c>
      <c r="G25" t="s">
        <v>437</v>
      </c>
      <c r="H25" t="s">
        <v>438</v>
      </c>
      <c r="I25" s="74">
        <v>5</v>
      </c>
      <c r="J25" s="74">
        <v>0</v>
      </c>
      <c r="K25" s="74">
        <v>0</v>
      </c>
      <c r="L25" s="74">
        <v>5</v>
      </c>
      <c r="M25" s="74">
        <v>5.5904297637939498E-2</v>
      </c>
      <c r="P25" t="s">
        <v>439</v>
      </c>
      <c r="Q25" t="s">
        <v>451</v>
      </c>
      <c r="R25" t="s">
        <v>581</v>
      </c>
      <c r="S25" t="s">
        <v>582</v>
      </c>
      <c r="T25" t="s">
        <v>443</v>
      </c>
      <c r="U25" s="75">
        <v>43068</v>
      </c>
      <c r="V25" t="s">
        <v>583</v>
      </c>
      <c r="W25" t="s">
        <v>445</v>
      </c>
      <c r="X25" t="s">
        <v>446</v>
      </c>
    </row>
    <row r="26" spans="1:24">
      <c r="A26">
        <v>11259</v>
      </c>
      <c r="B26" t="s">
        <v>473</v>
      </c>
      <c r="C26" t="s">
        <v>584</v>
      </c>
      <c r="D26" t="s">
        <v>585</v>
      </c>
      <c r="E26" t="s">
        <v>586</v>
      </c>
      <c r="F26" t="s">
        <v>436</v>
      </c>
      <c r="G26" t="s">
        <v>437</v>
      </c>
      <c r="H26" t="s">
        <v>438</v>
      </c>
      <c r="I26" s="74">
        <v>27</v>
      </c>
      <c r="J26" s="74">
        <v>0</v>
      </c>
      <c r="K26" s="74">
        <v>0</v>
      </c>
      <c r="L26" s="74">
        <v>27</v>
      </c>
      <c r="M26" s="74">
        <v>0.15548124640608199</v>
      </c>
      <c r="P26" t="s">
        <v>439</v>
      </c>
      <c r="Q26" t="s">
        <v>451</v>
      </c>
      <c r="R26" t="s">
        <v>587</v>
      </c>
      <c r="T26" t="s">
        <v>443</v>
      </c>
      <c r="U26" s="75">
        <v>44868</v>
      </c>
      <c r="V26" t="s">
        <v>588</v>
      </c>
      <c r="W26" t="s">
        <v>445</v>
      </c>
      <c r="X26" t="s">
        <v>446</v>
      </c>
    </row>
    <row r="27" spans="1:24">
      <c r="A27">
        <v>10756</v>
      </c>
      <c r="B27" t="s">
        <v>473</v>
      </c>
      <c r="C27" t="s">
        <v>589</v>
      </c>
      <c r="D27" t="s">
        <v>590</v>
      </c>
      <c r="E27" t="s">
        <v>591</v>
      </c>
      <c r="F27" t="s">
        <v>450</v>
      </c>
      <c r="G27" t="s">
        <v>437</v>
      </c>
      <c r="H27" t="s">
        <v>438</v>
      </c>
      <c r="I27" s="74">
        <v>112</v>
      </c>
      <c r="J27" s="74">
        <v>0</v>
      </c>
      <c r="K27" s="74">
        <v>112</v>
      </c>
      <c r="L27" s="74">
        <v>0</v>
      </c>
      <c r="M27" s="74">
        <v>0.90656507968142097</v>
      </c>
      <c r="N27" s="75">
        <v>44561</v>
      </c>
      <c r="P27" t="s">
        <v>439</v>
      </c>
      <c r="Q27" t="s">
        <v>451</v>
      </c>
      <c r="R27" t="s">
        <v>592</v>
      </c>
      <c r="S27" t="s">
        <v>593</v>
      </c>
      <c r="T27" t="s">
        <v>443</v>
      </c>
      <c r="U27" s="75">
        <v>43727</v>
      </c>
      <c r="V27" t="s">
        <v>594</v>
      </c>
      <c r="W27" t="s">
        <v>450</v>
      </c>
      <c r="X27" t="s">
        <v>446</v>
      </c>
    </row>
    <row r="28" spans="1:24">
      <c r="A28">
        <v>10860</v>
      </c>
      <c r="B28" t="s">
        <v>473</v>
      </c>
      <c r="C28" t="s">
        <v>595</v>
      </c>
      <c r="D28" t="s">
        <v>596</v>
      </c>
      <c r="E28" t="s">
        <v>543</v>
      </c>
      <c r="F28" t="s">
        <v>436</v>
      </c>
      <c r="G28" t="s">
        <v>437</v>
      </c>
      <c r="H28" t="s">
        <v>438</v>
      </c>
      <c r="I28" s="74">
        <v>308</v>
      </c>
      <c r="J28" s="74">
        <v>0</v>
      </c>
      <c r="K28" s="74">
        <v>0</v>
      </c>
      <c r="L28" s="74">
        <v>308</v>
      </c>
      <c r="M28" s="74">
        <v>40.410420453108003</v>
      </c>
      <c r="P28" t="s">
        <v>469</v>
      </c>
      <c r="R28" t="s">
        <v>597</v>
      </c>
      <c r="T28" t="s">
        <v>443</v>
      </c>
      <c r="U28" s="75">
        <v>44645</v>
      </c>
      <c r="V28" t="s">
        <v>598</v>
      </c>
      <c r="W28" t="s">
        <v>599</v>
      </c>
      <c r="X28" t="s">
        <v>446</v>
      </c>
    </row>
    <row r="29" spans="1:24">
      <c r="A29">
        <v>10108</v>
      </c>
      <c r="B29" t="s">
        <v>473</v>
      </c>
      <c r="C29" t="s">
        <v>600</v>
      </c>
      <c r="D29" t="s">
        <v>601</v>
      </c>
      <c r="E29" t="s">
        <v>602</v>
      </c>
      <c r="F29" t="s">
        <v>450</v>
      </c>
      <c r="G29" t="s">
        <v>437</v>
      </c>
      <c r="H29" t="s">
        <v>438</v>
      </c>
      <c r="I29" s="74">
        <v>184</v>
      </c>
      <c r="J29" s="74">
        <v>0</v>
      </c>
      <c r="K29" s="74">
        <v>172</v>
      </c>
      <c r="L29" s="74">
        <v>12</v>
      </c>
      <c r="M29" s="74">
        <v>0.73232156906127899</v>
      </c>
      <c r="N29" s="75">
        <v>44834</v>
      </c>
      <c r="P29" t="s">
        <v>469</v>
      </c>
      <c r="R29" t="s">
        <v>603</v>
      </c>
      <c r="S29" t="s">
        <v>604</v>
      </c>
      <c r="T29" t="s">
        <v>443</v>
      </c>
      <c r="U29" s="75">
        <v>43382</v>
      </c>
      <c r="V29" t="s">
        <v>605</v>
      </c>
      <c r="W29" t="s">
        <v>450</v>
      </c>
      <c r="X29" t="s">
        <v>446</v>
      </c>
    </row>
    <row r="30" spans="1:24">
      <c r="A30">
        <v>11081</v>
      </c>
      <c r="B30" t="s">
        <v>473</v>
      </c>
      <c r="C30" t="s">
        <v>606</v>
      </c>
      <c r="D30" t="s">
        <v>607</v>
      </c>
      <c r="E30" t="s">
        <v>608</v>
      </c>
      <c r="F30" t="s">
        <v>450</v>
      </c>
      <c r="G30" t="s">
        <v>437</v>
      </c>
      <c r="H30" t="s">
        <v>438</v>
      </c>
      <c r="I30" s="74">
        <v>113</v>
      </c>
      <c r="J30" s="74">
        <v>26</v>
      </c>
      <c r="K30" s="74">
        <v>87</v>
      </c>
      <c r="L30" s="74">
        <v>0</v>
      </c>
      <c r="M30" s="74">
        <v>2.7296900379579001</v>
      </c>
      <c r="N30" s="75">
        <v>44742</v>
      </c>
      <c r="P30" t="s">
        <v>469</v>
      </c>
      <c r="R30" t="s">
        <v>609</v>
      </c>
      <c r="T30" t="s">
        <v>443</v>
      </c>
      <c r="U30" s="75">
        <v>44645</v>
      </c>
      <c r="V30" t="s">
        <v>610</v>
      </c>
      <c r="W30" t="s">
        <v>450</v>
      </c>
      <c r="X30" t="s">
        <v>455</v>
      </c>
    </row>
    <row r="31" spans="1:24">
      <c r="A31">
        <v>10955</v>
      </c>
      <c r="B31" t="s">
        <v>473</v>
      </c>
      <c r="C31" t="s">
        <v>611</v>
      </c>
      <c r="D31" t="s">
        <v>612</v>
      </c>
      <c r="E31" t="s">
        <v>613</v>
      </c>
      <c r="F31" t="s">
        <v>436</v>
      </c>
      <c r="G31" t="s">
        <v>437</v>
      </c>
      <c r="H31" t="s">
        <v>438</v>
      </c>
      <c r="I31" s="74">
        <v>8</v>
      </c>
      <c r="J31" s="74">
        <v>0</v>
      </c>
      <c r="K31" s="74">
        <v>0</v>
      </c>
      <c r="L31" s="74">
        <v>8</v>
      </c>
      <c r="M31" s="74">
        <v>0.100471980112587</v>
      </c>
      <c r="P31" t="s">
        <v>439</v>
      </c>
      <c r="Q31" t="s">
        <v>451</v>
      </c>
      <c r="R31" t="s">
        <v>614</v>
      </c>
      <c r="T31" t="s">
        <v>443</v>
      </c>
      <c r="U31" s="75">
        <v>44230</v>
      </c>
      <c r="V31" t="s">
        <v>615</v>
      </c>
      <c r="W31" t="s">
        <v>445</v>
      </c>
      <c r="X31" t="s">
        <v>446</v>
      </c>
    </row>
    <row r="32" spans="1:24">
      <c r="A32">
        <v>10774</v>
      </c>
      <c r="B32" t="s">
        <v>473</v>
      </c>
      <c r="C32" t="s">
        <v>616</v>
      </c>
      <c r="D32" t="s">
        <v>617</v>
      </c>
      <c r="E32" t="s">
        <v>618</v>
      </c>
      <c r="F32" t="s">
        <v>436</v>
      </c>
      <c r="G32" t="s">
        <v>437</v>
      </c>
      <c r="H32" t="s">
        <v>619</v>
      </c>
      <c r="I32" s="74">
        <v>10</v>
      </c>
      <c r="J32" s="74">
        <v>0</v>
      </c>
      <c r="K32" s="74">
        <v>0</v>
      </c>
      <c r="L32" s="74">
        <v>10</v>
      </c>
      <c r="M32" s="74">
        <v>0.40274597508605597</v>
      </c>
      <c r="P32" t="s">
        <v>439</v>
      </c>
      <c r="Q32" t="s">
        <v>451</v>
      </c>
      <c r="R32" t="s">
        <v>620</v>
      </c>
      <c r="T32" t="s">
        <v>443</v>
      </c>
      <c r="U32" s="75">
        <v>43888</v>
      </c>
      <c r="V32" t="s">
        <v>621</v>
      </c>
      <c r="W32" t="s">
        <v>445</v>
      </c>
      <c r="X32" t="s">
        <v>446</v>
      </c>
    </row>
    <row r="33" spans="1:24">
      <c r="A33">
        <v>10259</v>
      </c>
      <c r="B33" t="s">
        <v>473</v>
      </c>
      <c r="C33" t="s">
        <v>622</v>
      </c>
      <c r="D33" t="s">
        <v>623</v>
      </c>
      <c r="E33" t="s">
        <v>608</v>
      </c>
      <c r="F33" t="s">
        <v>450</v>
      </c>
      <c r="G33" t="s">
        <v>437</v>
      </c>
      <c r="H33" t="s">
        <v>619</v>
      </c>
      <c r="I33" s="74">
        <v>245</v>
      </c>
      <c r="J33" s="74">
        <v>216</v>
      </c>
      <c r="K33" s="74">
        <v>27</v>
      </c>
      <c r="L33" s="74">
        <v>2</v>
      </c>
      <c r="M33" s="74">
        <v>6.0696038543701203</v>
      </c>
      <c r="N33" s="75">
        <v>43555</v>
      </c>
      <c r="P33" t="s">
        <v>439</v>
      </c>
      <c r="Q33" t="s">
        <v>451</v>
      </c>
      <c r="R33" t="s">
        <v>624</v>
      </c>
      <c r="S33" t="s">
        <v>625</v>
      </c>
      <c r="T33" t="s">
        <v>443</v>
      </c>
      <c r="U33" s="75">
        <v>43042</v>
      </c>
      <c r="V33" t="s">
        <v>626</v>
      </c>
      <c r="W33" t="s">
        <v>450</v>
      </c>
      <c r="X33" t="s">
        <v>455</v>
      </c>
    </row>
    <row r="34" spans="1:24">
      <c r="A34">
        <v>11158</v>
      </c>
      <c r="B34" t="s">
        <v>627</v>
      </c>
      <c r="C34" t="s">
        <v>628</v>
      </c>
      <c r="D34" t="s">
        <v>629</v>
      </c>
      <c r="E34" t="s">
        <v>630</v>
      </c>
      <c r="F34" t="s">
        <v>450</v>
      </c>
      <c r="G34" t="s">
        <v>437</v>
      </c>
      <c r="H34" t="s">
        <v>438</v>
      </c>
      <c r="I34" s="74">
        <v>1</v>
      </c>
      <c r="J34" s="74">
        <v>0</v>
      </c>
      <c r="K34" s="74">
        <v>1</v>
      </c>
      <c r="L34" s="74">
        <v>0</v>
      </c>
      <c r="M34" s="74">
        <v>8.8935356718483405E-2</v>
      </c>
      <c r="N34" s="75">
        <v>45016</v>
      </c>
      <c r="P34" t="s">
        <v>439</v>
      </c>
      <c r="Q34" t="s">
        <v>451</v>
      </c>
      <c r="R34" t="s">
        <v>631</v>
      </c>
      <c r="S34" t="s">
        <v>632</v>
      </c>
      <c r="T34" t="s">
        <v>443</v>
      </c>
      <c r="U34" s="75">
        <v>44603</v>
      </c>
      <c r="V34" t="s">
        <v>633</v>
      </c>
      <c r="W34" t="s">
        <v>450</v>
      </c>
      <c r="X34" t="s">
        <v>455</v>
      </c>
    </row>
    <row r="35" spans="1:24">
      <c r="A35">
        <v>11183</v>
      </c>
      <c r="B35" t="s">
        <v>627</v>
      </c>
      <c r="C35" t="s">
        <v>628</v>
      </c>
      <c r="D35" t="s">
        <v>634</v>
      </c>
      <c r="E35" t="s">
        <v>635</v>
      </c>
      <c r="F35" t="s">
        <v>450</v>
      </c>
      <c r="G35" t="s">
        <v>437</v>
      </c>
      <c r="H35" t="s">
        <v>438</v>
      </c>
      <c r="I35" s="74">
        <v>3</v>
      </c>
      <c r="J35" s="74">
        <v>0</v>
      </c>
      <c r="K35" s="74">
        <v>3</v>
      </c>
      <c r="L35" s="74">
        <v>0</v>
      </c>
      <c r="M35" s="74">
        <v>0.20511246008485501</v>
      </c>
      <c r="N35" s="75">
        <v>44834</v>
      </c>
      <c r="P35" t="s">
        <v>439</v>
      </c>
      <c r="Q35" t="s">
        <v>451</v>
      </c>
      <c r="R35" t="s">
        <v>636</v>
      </c>
      <c r="T35" t="s">
        <v>443</v>
      </c>
      <c r="U35" s="75">
        <v>44678</v>
      </c>
      <c r="V35" t="s">
        <v>637</v>
      </c>
      <c r="W35" t="s">
        <v>450</v>
      </c>
      <c r="X35" t="s">
        <v>455</v>
      </c>
    </row>
    <row r="36" spans="1:24">
      <c r="A36">
        <v>10631</v>
      </c>
      <c r="B36" t="s">
        <v>627</v>
      </c>
      <c r="C36" t="s">
        <v>638</v>
      </c>
      <c r="D36" t="s">
        <v>639</v>
      </c>
      <c r="F36" t="s">
        <v>450</v>
      </c>
      <c r="G36" t="s">
        <v>437</v>
      </c>
      <c r="H36" t="s">
        <v>438</v>
      </c>
      <c r="I36" s="74">
        <v>1</v>
      </c>
      <c r="J36" s="74">
        <v>0</v>
      </c>
      <c r="K36" s="74">
        <v>1</v>
      </c>
      <c r="L36" s="74">
        <v>0</v>
      </c>
      <c r="M36" s="74">
        <v>8.8261927032470697E-2</v>
      </c>
      <c r="N36" s="75">
        <v>45016</v>
      </c>
      <c r="P36" t="s">
        <v>439</v>
      </c>
      <c r="Q36" t="s">
        <v>440</v>
      </c>
      <c r="R36" t="s">
        <v>640</v>
      </c>
      <c r="S36" t="s">
        <v>641</v>
      </c>
      <c r="T36" t="s">
        <v>443</v>
      </c>
      <c r="U36" s="75">
        <v>43714</v>
      </c>
      <c r="V36" t="s">
        <v>642</v>
      </c>
      <c r="W36" t="s">
        <v>450</v>
      </c>
      <c r="X36" t="s">
        <v>446</v>
      </c>
    </row>
    <row r="37" spans="1:24">
      <c r="A37">
        <v>11208</v>
      </c>
      <c r="B37" t="s">
        <v>627</v>
      </c>
      <c r="C37" t="s">
        <v>643</v>
      </c>
      <c r="D37" t="s">
        <v>644</v>
      </c>
      <c r="E37" t="s">
        <v>645</v>
      </c>
      <c r="F37" t="s">
        <v>450</v>
      </c>
      <c r="G37" t="s">
        <v>437</v>
      </c>
      <c r="H37" t="s">
        <v>438</v>
      </c>
      <c r="I37" s="74">
        <v>5</v>
      </c>
      <c r="J37" s="74">
        <v>0</v>
      </c>
      <c r="K37" s="74">
        <v>5</v>
      </c>
      <c r="L37" s="74">
        <v>0</v>
      </c>
      <c r="M37" s="74">
        <v>0.21529982425435501</v>
      </c>
      <c r="N37" s="75">
        <v>44926</v>
      </c>
      <c r="P37" t="s">
        <v>439</v>
      </c>
      <c r="Q37" t="s">
        <v>451</v>
      </c>
      <c r="R37" t="s">
        <v>646</v>
      </c>
      <c r="S37" t="s">
        <v>647</v>
      </c>
      <c r="T37" t="s">
        <v>443</v>
      </c>
      <c r="U37" s="75">
        <v>44778</v>
      </c>
      <c r="V37" t="s">
        <v>648</v>
      </c>
      <c r="W37" t="s">
        <v>450</v>
      </c>
      <c r="X37" t="s">
        <v>446</v>
      </c>
    </row>
    <row r="38" spans="1:24">
      <c r="A38">
        <v>10835</v>
      </c>
      <c r="B38" t="s">
        <v>627</v>
      </c>
      <c r="C38" t="s">
        <v>649</v>
      </c>
      <c r="D38" t="s">
        <v>650</v>
      </c>
      <c r="E38" t="s">
        <v>651</v>
      </c>
      <c r="F38" t="s">
        <v>436</v>
      </c>
      <c r="G38" t="s">
        <v>437</v>
      </c>
      <c r="H38" t="s">
        <v>619</v>
      </c>
      <c r="I38" s="74">
        <v>36</v>
      </c>
      <c r="J38" s="74">
        <v>0</v>
      </c>
      <c r="K38" s="74">
        <v>0</v>
      </c>
      <c r="L38" s="74">
        <v>36</v>
      </c>
      <c r="M38" s="74">
        <v>2.01376757943199</v>
      </c>
      <c r="P38" t="s">
        <v>469</v>
      </c>
      <c r="R38" t="s">
        <v>652</v>
      </c>
      <c r="T38" t="s">
        <v>443</v>
      </c>
      <c r="U38" s="75">
        <v>44070</v>
      </c>
      <c r="V38" t="s">
        <v>653</v>
      </c>
      <c r="W38" t="s">
        <v>445</v>
      </c>
      <c r="X38" t="s">
        <v>455</v>
      </c>
    </row>
    <row r="39" spans="1:24">
      <c r="A39">
        <v>11312</v>
      </c>
      <c r="B39" t="s">
        <v>654</v>
      </c>
      <c r="C39" t="s">
        <v>655</v>
      </c>
      <c r="D39" t="s">
        <v>656</v>
      </c>
      <c r="E39" t="s">
        <v>657</v>
      </c>
      <c r="F39" t="s">
        <v>436</v>
      </c>
      <c r="G39" t="s">
        <v>437</v>
      </c>
      <c r="H39" t="s">
        <v>619</v>
      </c>
      <c r="I39" s="74">
        <v>8</v>
      </c>
      <c r="J39" s="74">
        <v>0</v>
      </c>
      <c r="K39" s="74">
        <v>0</v>
      </c>
      <c r="L39" s="74">
        <v>8</v>
      </c>
      <c r="M39" s="74">
        <v>0.12580409054942299</v>
      </c>
      <c r="P39" t="s">
        <v>439</v>
      </c>
      <c r="Q39" t="s">
        <v>451</v>
      </c>
      <c r="R39" t="s">
        <v>658</v>
      </c>
      <c r="S39" t="s">
        <v>659</v>
      </c>
      <c r="T39" t="s">
        <v>443</v>
      </c>
      <c r="U39" s="75">
        <v>45016</v>
      </c>
      <c r="V39" t="s">
        <v>660</v>
      </c>
      <c r="W39" t="s">
        <v>445</v>
      </c>
      <c r="X39" t="s">
        <v>446</v>
      </c>
    </row>
    <row r="40" spans="1:24">
      <c r="A40">
        <v>10690</v>
      </c>
      <c r="B40" t="s">
        <v>661</v>
      </c>
      <c r="C40" t="s">
        <v>662</v>
      </c>
      <c r="D40" t="s">
        <v>663</v>
      </c>
      <c r="E40" t="s">
        <v>664</v>
      </c>
      <c r="F40" t="s">
        <v>450</v>
      </c>
      <c r="G40" t="s">
        <v>437</v>
      </c>
      <c r="H40" t="s">
        <v>438</v>
      </c>
      <c r="I40" s="74">
        <v>1</v>
      </c>
      <c r="J40" s="74">
        <v>0</v>
      </c>
      <c r="K40" s="74">
        <v>1</v>
      </c>
      <c r="L40" s="74">
        <v>0</v>
      </c>
      <c r="M40" s="74">
        <v>2.7164690771780901E-2</v>
      </c>
      <c r="N40" s="75">
        <v>44926</v>
      </c>
      <c r="P40" t="s">
        <v>439</v>
      </c>
      <c r="Q40" t="s">
        <v>440</v>
      </c>
      <c r="R40" t="s">
        <v>665</v>
      </c>
      <c r="S40" t="s">
        <v>666</v>
      </c>
      <c r="T40" t="s">
        <v>443</v>
      </c>
      <c r="U40" s="75">
        <v>43721</v>
      </c>
      <c r="V40" t="s">
        <v>667</v>
      </c>
      <c r="W40" t="s">
        <v>450</v>
      </c>
      <c r="X40" t="s">
        <v>446</v>
      </c>
    </row>
    <row r="41" spans="1:24">
      <c r="A41">
        <v>10918</v>
      </c>
      <c r="B41" t="s">
        <v>668</v>
      </c>
      <c r="C41" t="s">
        <v>669</v>
      </c>
      <c r="D41" t="s">
        <v>670</v>
      </c>
      <c r="E41" t="s">
        <v>671</v>
      </c>
      <c r="F41" t="s">
        <v>436</v>
      </c>
      <c r="G41" t="s">
        <v>437</v>
      </c>
      <c r="H41" t="s">
        <v>438</v>
      </c>
      <c r="I41" s="74">
        <v>33</v>
      </c>
      <c r="J41" s="74">
        <v>0</v>
      </c>
      <c r="K41" s="74">
        <v>0</v>
      </c>
      <c r="L41" s="74">
        <v>33</v>
      </c>
      <c r="M41" s="74">
        <v>1.14932476030369</v>
      </c>
      <c r="P41" t="s">
        <v>469</v>
      </c>
      <c r="R41" t="s">
        <v>672</v>
      </c>
      <c r="S41" t="s">
        <v>673</v>
      </c>
      <c r="T41" t="s">
        <v>443</v>
      </c>
      <c r="U41" s="75">
        <v>44540</v>
      </c>
      <c r="V41" t="s">
        <v>674</v>
      </c>
      <c r="W41" t="s">
        <v>445</v>
      </c>
      <c r="X41" t="s">
        <v>455</v>
      </c>
    </row>
    <row r="42" spans="1:24">
      <c r="A42">
        <v>10809</v>
      </c>
      <c r="B42" t="s">
        <v>668</v>
      </c>
      <c r="C42" t="s">
        <v>675</v>
      </c>
      <c r="D42" t="s">
        <v>676</v>
      </c>
      <c r="E42" t="s">
        <v>677</v>
      </c>
      <c r="F42" t="s">
        <v>436</v>
      </c>
      <c r="G42" t="s">
        <v>437</v>
      </c>
      <c r="H42" t="s">
        <v>619</v>
      </c>
      <c r="I42" s="74">
        <v>15</v>
      </c>
      <c r="J42" s="74">
        <v>0</v>
      </c>
      <c r="K42" s="74">
        <v>0</v>
      </c>
      <c r="L42" s="74">
        <v>15</v>
      </c>
      <c r="M42" s="74">
        <v>0.49222878702018502</v>
      </c>
      <c r="P42" t="s">
        <v>439</v>
      </c>
      <c r="Q42" t="s">
        <v>451</v>
      </c>
      <c r="R42" t="s">
        <v>678</v>
      </c>
      <c r="T42" t="s">
        <v>443</v>
      </c>
      <c r="U42" s="75">
        <v>43579</v>
      </c>
      <c r="V42" t="s">
        <v>679</v>
      </c>
      <c r="W42" t="s">
        <v>445</v>
      </c>
      <c r="X42" t="s">
        <v>455</v>
      </c>
    </row>
    <row r="43" spans="1:24">
      <c r="A43">
        <v>10963</v>
      </c>
      <c r="B43" t="s">
        <v>668</v>
      </c>
      <c r="C43" t="s">
        <v>680</v>
      </c>
      <c r="D43" t="s">
        <v>681</v>
      </c>
      <c r="E43" t="s">
        <v>682</v>
      </c>
      <c r="F43" t="s">
        <v>450</v>
      </c>
      <c r="G43" t="s">
        <v>437</v>
      </c>
      <c r="H43" t="s">
        <v>619</v>
      </c>
      <c r="I43" s="74">
        <v>46</v>
      </c>
      <c r="J43" s="74">
        <v>7</v>
      </c>
      <c r="K43" s="74">
        <v>26</v>
      </c>
      <c r="L43" s="74">
        <v>13</v>
      </c>
      <c r="M43" s="74">
        <v>2.1176724341905802</v>
      </c>
      <c r="N43" s="75">
        <v>44926</v>
      </c>
      <c r="P43" t="s">
        <v>469</v>
      </c>
      <c r="R43" t="s">
        <v>683</v>
      </c>
      <c r="S43" t="s">
        <v>684</v>
      </c>
      <c r="T43" t="s">
        <v>443</v>
      </c>
      <c r="U43" s="75">
        <v>44274</v>
      </c>
      <c r="V43" t="s">
        <v>685</v>
      </c>
      <c r="W43" t="s">
        <v>450</v>
      </c>
      <c r="X43" t="s">
        <v>455</v>
      </c>
    </row>
    <row r="44" spans="1:24">
      <c r="A44">
        <v>10306</v>
      </c>
      <c r="B44" t="s">
        <v>668</v>
      </c>
      <c r="C44" t="s">
        <v>686</v>
      </c>
      <c r="D44" t="s">
        <v>687</v>
      </c>
      <c r="E44" t="s">
        <v>688</v>
      </c>
      <c r="F44" t="s">
        <v>450</v>
      </c>
      <c r="G44" t="s">
        <v>437</v>
      </c>
      <c r="H44" t="s">
        <v>619</v>
      </c>
      <c r="I44" s="74">
        <v>214</v>
      </c>
      <c r="J44" s="74">
        <v>118</v>
      </c>
      <c r="K44" s="74">
        <v>52</v>
      </c>
      <c r="L44" s="74">
        <v>44</v>
      </c>
      <c r="M44" s="74">
        <v>6.2002720649719203</v>
      </c>
      <c r="N44" s="75">
        <v>44561</v>
      </c>
      <c r="P44" t="s">
        <v>469</v>
      </c>
      <c r="R44" t="s">
        <v>689</v>
      </c>
      <c r="S44" t="s">
        <v>684</v>
      </c>
      <c r="T44" t="s">
        <v>443</v>
      </c>
      <c r="U44" s="75">
        <v>43388</v>
      </c>
      <c r="V44" t="s">
        <v>690</v>
      </c>
      <c r="W44" t="s">
        <v>450</v>
      </c>
      <c r="X44" t="s">
        <v>455</v>
      </c>
    </row>
    <row r="45" spans="1:24">
      <c r="A45">
        <v>11260</v>
      </c>
      <c r="B45" t="s">
        <v>691</v>
      </c>
      <c r="C45" t="s">
        <v>692</v>
      </c>
      <c r="D45" t="s">
        <v>693</v>
      </c>
      <c r="E45" t="s">
        <v>694</v>
      </c>
      <c r="F45" t="s">
        <v>450</v>
      </c>
      <c r="G45" t="s">
        <v>437</v>
      </c>
      <c r="H45" t="s">
        <v>438</v>
      </c>
      <c r="I45" s="74">
        <v>42</v>
      </c>
      <c r="J45" s="74">
        <v>0</v>
      </c>
      <c r="K45" s="74">
        <v>28</v>
      </c>
      <c r="L45" s="74">
        <v>14</v>
      </c>
      <c r="M45" s="74">
        <v>0.86224610719660799</v>
      </c>
      <c r="N45" s="75">
        <v>45107</v>
      </c>
      <c r="P45" t="s">
        <v>460</v>
      </c>
      <c r="Q45" t="s">
        <v>695</v>
      </c>
      <c r="R45" t="s">
        <v>696</v>
      </c>
      <c r="S45" t="s">
        <v>697</v>
      </c>
      <c r="T45" t="s">
        <v>443</v>
      </c>
      <c r="U45" s="75">
        <v>44994</v>
      </c>
      <c r="V45" t="s">
        <v>698</v>
      </c>
      <c r="W45" t="s">
        <v>450</v>
      </c>
      <c r="X45" t="s">
        <v>455</v>
      </c>
    </row>
    <row r="46" spans="1:24">
      <c r="A46">
        <v>11330</v>
      </c>
      <c r="B46" t="s">
        <v>699</v>
      </c>
      <c r="C46" t="s">
        <v>700</v>
      </c>
      <c r="D46" t="s">
        <v>701</v>
      </c>
      <c r="E46" t="s">
        <v>702</v>
      </c>
      <c r="F46" t="s">
        <v>436</v>
      </c>
      <c r="G46" t="s">
        <v>437</v>
      </c>
      <c r="H46" t="s">
        <v>438</v>
      </c>
      <c r="I46" s="74">
        <v>1</v>
      </c>
      <c r="J46" s="74">
        <v>0</v>
      </c>
      <c r="K46" s="74">
        <v>0</v>
      </c>
      <c r="L46" s="74">
        <v>1</v>
      </c>
      <c r="M46" s="74">
        <v>1.8736753645656499E-2</v>
      </c>
      <c r="P46" t="s">
        <v>439</v>
      </c>
      <c r="Q46" t="s">
        <v>451</v>
      </c>
      <c r="R46" t="s">
        <v>703</v>
      </c>
      <c r="T46" t="s">
        <v>443</v>
      </c>
      <c r="U46" s="75">
        <v>45058</v>
      </c>
      <c r="V46" t="s">
        <v>704</v>
      </c>
      <c r="W46" t="s">
        <v>445</v>
      </c>
      <c r="X46" t="s">
        <v>446</v>
      </c>
    </row>
    <row r="47" spans="1:24">
      <c r="A47">
        <v>11107</v>
      </c>
      <c r="B47" t="s">
        <v>699</v>
      </c>
      <c r="C47" t="s">
        <v>705</v>
      </c>
      <c r="D47" t="s">
        <v>706</v>
      </c>
      <c r="E47" t="s">
        <v>707</v>
      </c>
      <c r="F47" t="s">
        <v>436</v>
      </c>
      <c r="G47" t="s">
        <v>437</v>
      </c>
      <c r="H47" t="s">
        <v>438</v>
      </c>
      <c r="I47" s="74">
        <v>4</v>
      </c>
      <c r="J47" s="74">
        <v>0</v>
      </c>
      <c r="K47" s="74">
        <v>0</v>
      </c>
      <c r="L47" s="74">
        <v>4</v>
      </c>
      <c r="M47" s="74">
        <v>1.46843590725907E-2</v>
      </c>
      <c r="P47" t="s">
        <v>439</v>
      </c>
      <c r="Q47" t="s">
        <v>451</v>
      </c>
      <c r="R47" t="s">
        <v>708</v>
      </c>
      <c r="T47" t="s">
        <v>443</v>
      </c>
      <c r="U47" s="75">
        <v>44426</v>
      </c>
      <c r="V47" t="s">
        <v>709</v>
      </c>
      <c r="W47" t="s">
        <v>445</v>
      </c>
      <c r="X47" t="s">
        <v>446</v>
      </c>
    </row>
    <row r="48" spans="1:24">
      <c r="A48">
        <v>11141</v>
      </c>
      <c r="B48" t="s">
        <v>710</v>
      </c>
      <c r="C48" t="s">
        <v>711</v>
      </c>
      <c r="D48" t="s">
        <v>712</v>
      </c>
      <c r="E48" t="s">
        <v>713</v>
      </c>
      <c r="F48" t="s">
        <v>450</v>
      </c>
      <c r="G48" t="s">
        <v>437</v>
      </c>
      <c r="H48" t="s">
        <v>438</v>
      </c>
      <c r="I48" s="74">
        <v>85</v>
      </c>
      <c r="J48" s="74">
        <v>0</v>
      </c>
      <c r="K48" s="74">
        <v>85</v>
      </c>
      <c r="L48" s="74">
        <v>0</v>
      </c>
      <c r="M48" s="74">
        <v>0.34874684962979802</v>
      </c>
      <c r="N48" s="75">
        <v>44926</v>
      </c>
      <c r="P48" t="s">
        <v>469</v>
      </c>
      <c r="R48" t="s">
        <v>714</v>
      </c>
      <c r="S48" t="s">
        <v>715</v>
      </c>
      <c r="T48" t="s">
        <v>443</v>
      </c>
      <c r="U48" s="75">
        <v>44761</v>
      </c>
      <c r="V48" t="s">
        <v>716</v>
      </c>
      <c r="W48" t="s">
        <v>450</v>
      </c>
      <c r="X48" t="s">
        <v>446</v>
      </c>
    </row>
    <row r="49" spans="1:24">
      <c r="A49">
        <v>10163</v>
      </c>
      <c r="B49" t="s">
        <v>710</v>
      </c>
      <c r="C49" t="s">
        <v>717</v>
      </c>
      <c r="D49" t="s">
        <v>718</v>
      </c>
      <c r="E49" t="s">
        <v>719</v>
      </c>
      <c r="F49" t="s">
        <v>436</v>
      </c>
      <c r="G49" t="s">
        <v>437</v>
      </c>
      <c r="H49" t="s">
        <v>619</v>
      </c>
      <c r="I49" s="74">
        <v>60</v>
      </c>
      <c r="J49" s="74">
        <v>0</v>
      </c>
      <c r="K49" s="74">
        <v>0</v>
      </c>
      <c r="L49" s="74">
        <v>60</v>
      </c>
      <c r="M49" s="74">
        <v>1.0884936309814499</v>
      </c>
      <c r="P49" t="s">
        <v>469</v>
      </c>
      <c r="R49" t="s">
        <v>720</v>
      </c>
      <c r="S49" t="s">
        <v>721</v>
      </c>
      <c r="T49" t="s">
        <v>443</v>
      </c>
      <c r="U49" s="75">
        <v>43061</v>
      </c>
      <c r="V49" t="s">
        <v>722</v>
      </c>
      <c r="W49" t="s">
        <v>445</v>
      </c>
      <c r="X49" t="s">
        <v>455</v>
      </c>
    </row>
    <row r="50" spans="1:24">
      <c r="A50">
        <v>10191</v>
      </c>
      <c r="B50" t="s">
        <v>710</v>
      </c>
      <c r="C50" t="s">
        <v>723</v>
      </c>
      <c r="D50" t="s">
        <v>724</v>
      </c>
      <c r="E50" t="s">
        <v>713</v>
      </c>
      <c r="F50" t="s">
        <v>450</v>
      </c>
      <c r="G50" t="s">
        <v>437</v>
      </c>
      <c r="H50" t="s">
        <v>619</v>
      </c>
      <c r="I50" s="74">
        <v>317</v>
      </c>
      <c r="J50" s="74">
        <v>280</v>
      </c>
      <c r="K50" s="74">
        <v>18</v>
      </c>
      <c r="L50" s="74">
        <v>19</v>
      </c>
      <c r="M50" s="74">
        <v>4.48113748703003</v>
      </c>
      <c r="N50" s="75">
        <v>43465</v>
      </c>
      <c r="P50" t="s">
        <v>469</v>
      </c>
      <c r="R50" t="s">
        <v>725</v>
      </c>
      <c r="S50" t="s">
        <v>715</v>
      </c>
      <c r="T50" t="s">
        <v>443</v>
      </c>
      <c r="U50" s="75">
        <v>43053</v>
      </c>
      <c r="V50" t="s">
        <v>726</v>
      </c>
      <c r="W50" t="s">
        <v>450</v>
      </c>
      <c r="X50" t="s">
        <v>455</v>
      </c>
    </row>
    <row r="51" spans="1:24">
      <c r="A51">
        <v>5394</v>
      </c>
      <c r="B51" t="s">
        <v>727</v>
      </c>
      <c r="C51" t="s">
        <v>728</v>
      </c>
      <c r="D51" t="s">
        <v>729</v>
      </c>
      <c r="E51" t="s">
        <v>730</v>
      </c>
      <c r="F51" t="s">
        <v>450</v>
      </c>
      <c r="G51" t="s">
        <v>437</v>
      </c>
      <c r="H51" t="s">
        <v>438</v>
      </c>
      <c r="I51" s="74">
        <v>9</v>
      </c>
      <c r="J51" s="74">
        <v>0</v>
      </c>
      <c r="K51" s="74">
        <v>9</v>
      </c>
      <c r="L51" s="74">
        <v>0</v>
      </c>
      <c r="M51" s="74">
        <v>0.26977785110473601</v>
      </c>
      <c r="N51" s="75">
        <v>42551</v>
      </c>
      <c r="P51" t="s">
        <v>439</v>
      </c>
      <c r="Q51" t="s">
        <v>451</v>
      </c>
      <c r="R51" t="s">
        <v>731</v>
      </c>
      <c r="S51" t="s">
        <v>732</v>
      </c>
      <c r="T51" t="s">
        <v>443</v>
      </c>
      <c r="U51" s="75">
        <v>42134</v>
      </c>
      <c r="V51" t="s">
        <v>733</v>
      </c>
      <c r="W51" t="s">
        <v>450</v>
      </c>
      <c r="X51" t="s">
        <v>446</v>
      </c>
    </row>
    <row r="52" spans="1:24">
      <c r="A52">
        <v>10978</v>
      </c>
      <c r="B52" t="s">
        <v>727</v>
      </c>
      <c r="C52" t="s">
        <v>734</v>
      </c>
      <c r="D52" t="s">
        <v>735</v>
      </c>
      <c r="E52" t="s">
        <v>736</v>
      </c>
      <c r="F52" t="s">
        <v>450</v>
      </c>
      <c r="G52" t="s">
        <v>437</v>
      </c>
      <c r="H52" t="s">
        <v>438</v>
      </c>
      <c r="I52" s="74">
        <v>1</v>
      </c>
      <c r="J52" s="74">
        <v>0</v>
      </c>
      <c r="K52" s="74">
        <v>1</v>
      </c>
      <c r="L52" s="74">
        <v>0</v>
      </c>
      <c r="M52" s="74">
        <v>0.162622890880329</v>
      </c>
      <c r="N52" s="75">
        <v>44834</v>
      </c>
      <c r="P52" t="s">
        <v>439</v>
      </c>
      <c r="Q52" t="s">
        <v>451</v>
      </c>
      <c r="R52" t="s">
        <v>737</v>
      </c>
      <c r="S52" t="s">
        <v>738</v>
      </c>
      <c r="T52" t="s">
        <v>443</v>
      </c>
      <c r="U52" s="75">
        <v>44314</v>
      </c>
      <c r="V52" t="s">
        <v>642</v>
      </c>
      <c r="W52" t="s">
        <v>450</v>
      </c>
      <c r="X52" t="s">
        <v>446</v>
      </c>
    </row>
    <row r="53" spans="1:24">
      <c r="A53">
        <v>11023</v>
      </c>
      <c r="B53" t="s">
        <v>739</v>
      </c>
      <c r="C53" t="s">
        <v>740</v>
      </c>
      <c r="D53" t="s">
        <v>741</v>
      </c>
      <c r="F53" t="s">
        <v>450</v>
      </c>
      <c r="G53" t="s">
        <v>437</v>
      </c>
      <c r="H53" t="s">
        <v>438</v>
      </c>
      <c r="I53" s="74">
        <v>40</v>
      </c>
      <c r="J53" s="74">
        <v>0</v>
      </c>
      <c r="K53" s="74">
        <v>40</v>
      </c>
      <c r="L53" s="74">
        <v>0</v>
      </c>
      <c r="M53" s="74">
        <v>0.201953907988355</v>
      </c>
      <c r="N53" s="75">
        <v>44834</v>
      </c>
      <c r="P53" t="s">
        <v>439</v>
      </c>
      <c r="Q53" t="s">
        <v>451</v>
      </c>
      <c r="R53" t="s">
        <v>742</v>
      </c>
      <c r="S53" t="s">
        <v>743</v>
      </c>
      <c r="T53" t="s">
        <v>443</v>
      </c>
      <c r="U53" s="75">
        <v>44299</v>
      </c>
      <c r="V53" t="s">
        <v>744</v>
      </c>
      <c r="W53" t="s">
        <v>450</v>
      </c>
      <c r="X53" t="s">
        <v>446</v>
      </c>
    </row>
    <row r="54" spans="1:24">
      <c r="A54">
        <v>11295</v>
      </c>
      <c r="B54" t="s">
        <v>739</v>
      </c>
      <c r="C54" t="s">
        <v>745</v>
      </c>
      <c r="D54" t="s">
        <v>746</v>
      </c>
      <c r="E54" t="s">
        <v>747</v>
      </c>
      <c r="F54" t="s">
        <v>436</v>
      </c>
      <c r="G54" t="s">
        <v>437</v>
      </c>
      <c r="H54" t="s">
        <v>438</v>
      </c>
      <c r="I54" s="74">
        <v>42</v>
      </c>
      <c r="J54" s="74">
        <v>0</v>
      </c>
      <c r="K54" s="74">
        <v>0</v>
      </c>
      <c r="L54" s="74">
        <v>42</v>
      </c>
      <c r="M54" s="74">
        <v>0.16979759196250499</v>
      </c>
      <c r="P54" t="s">
        <v>439</v>
      </c>
      <c r="Q54" t="s">
        <v>451</v>
      </c>
      <c r="R54" t="s">
        <v>748</v>
      </c>
      <c r="T54" t="s">
        <v>443</v>
      </c>
      <c r="U54" s="75">
        <v>44937</v>
      </c>
      <c r="V54" t="s">
        <v>749</v>
      </c>
      <c r="W54" t="s">
        <v>445</v>
      </c>
      <c r="X54" t="s">
        <v>446</v>
      </c>
    </row>
    <row r="55" spans="1:24">
      <c r="A55">
        <v>10903</v>
      </c>
      <c r="B55" t="s">
        <v>739</v>
      </c>
      <c r="C55" t="s">
        <v>750</v>
      </c>
      <c r="D55" t="s">
        <v>751</v>
      </c>
      <c r="E55" t="s">
        <v>752</v>
      </c>
      <c r="F55" t="s">
        <v>436</v>
      </c>
      <c r="G55" t="s">
        <v>437</v>
      </c>
      <c r="H55" t="s">
        <v>438</v>
      </c>
      <c r="I55" s="74">
        <v>16</v>
      </c>
      <c r="J55" s="74">
        <v>0</v>
      </c>
      <c r="K55" s="74">
        <v>0</v>
      </c>
      <c r="L55" s="74">
        <v>16</v>
      </c>
      <c r="M55" s="74">
        <v>6.3695337590682799E-2</v>
      </c>
      <c r="P55" t="s">
        <v>439</v>
      </c>
      <c r="Q55" t="s">
        <v>451</v>
      </c>
      <c r="R55" t="s">
        <v>753</v>
      </c>
      <c r="T55" t="s">
        <v>443</v>
      </c>
      <c r="U55" s="75">
        <v>44124</v>
      </c>
      <c r="V55" t="s">
        <v>754</v>
      </c>
      <c r="W55" t="s">
        <v>445</v>
      </c>
      <c r="X55" t="s">
        <v>446</v>
      </c>
    </row>
    <row r="56" spans="1:24">
      <c r="A56">
        <v>10992</v>
      </c>
      <c r="B56" t="s">
        <v>739</v>
      </c>
      <c r="C56" t="s">
        <v>755</v>
      </c>
      <c r="D56" t="s">
        <v>756</v>
      </c>
      <c r="E56" t="s">
        <v>755</v>
      </c>
      <c r="F56" t="s">
        <v>450</v>
      </c>
      <c r="G56" t="s">
        <v>437</v>
      </c>
      <c r="H56" t="s">
        <v>438</v>
      </c>
      <c r="I56" s="74">
        <v>58</v>
      </c>
      <c r="J56" s="74">
        <v>0</v>
      </c>
      <c r="K56" s="74">
        <v>58</v>
      </c>
      <c r="L56" s="74">
        <v>0</v>
      </c>
      <c r="M56" s="74">
        <v>0.21243258158419401</v>
      </c>
      <c r="N56" s="75">
        <v>44651</v>
      </c>
      <c r="P56" t="s">
        <v>439</v>
      </c>
      <c r="Q56" t="s">
        <v>451</v>
      </c>
      <c r="R56" t="s">
        <v>757</v>
      </c>
      <c r="S56" t="s">
        <v>743</v>
      </c>
      <c r="T56" t="s">
        <v>443</v>
      </c>
      <c r="U56" s="75">
        <v>44287</v>
      </c>
      <c r="V56" t="s">
        <v>758</v>
      </c>
      <c r="W56" t="s">
        <v>450</v>
      </c>
      <c r="X56" t="s">
        <v>446</v>
      </c>
    </row>
    <row r="57" spans="1:24">
      <c r="A57">
        <v>11014</v>
      </c>
      <c r="B57" t="s">
        <v>739</v>
      </c>
      <c r="C57" t="s">
        <v>759</v>
      </c>
      <c r="D57" t="s">
        <v>760</v>
      </c>
      <c r="E57" t="s">
        <v>761</v>
      </c>
      <c r="F57" t="s">
        <v>436</v>
      </c>
      <c r="G57" t="s">
        <v>437</v>
      </c>
      <c r="H57" t="s">
        <v>438</v>
      </c>
      <c r="I57" s="74">
        <v>24</v>
      </c>
      <c r="J57" s="74">
        <v>0</v>
      </c>
      <c r="K57" s="74">
        <v>0</v>
      </c>
      <c r="L57" s="74">
        <v>24</v>
      </c>
      <c r="M57" s="74">
        <v>0.53423124079239104</v>
      </c>
      <c r="P57" t="s">
        <v>762</v>
      </c>
      <c r="Q57" t="s">
        <v>763</v>
      </c>
      <c r="R57" t="s">
        <v>764</v>
      </c>
      <c r="T57" t="s">
        <v>443</v>
      </c>
      <c r="U57" s="75">
        <v>44341</v>
      </c>
      <c r="V57" t="s">
        <v>765</v>
      </c>
      <c r="W57" t="s">
        <v>445</v>
      </c>
      <c r="X57" t="s">
        <v>446</v>
      </c>
    </row>
    <row r="58" spans="1:24">
      <c r="A58">
        <v>11050</v>
      </c>
      <c r="B58" t="s">
        <v>739</v>
      </c>
      <c r="C58" t="s">
        <v>755</v>
      </c>
      <c r="D58" t="s">
        <v>766</v>
      </c>
      <c r="E58" t="s">
        <v>767</v>
      </c>
      <c r="F58" t="s">
        <v>450</v>
      </c>
      <c r="G58" t="s">
        <v>437</v>
      </c>
      <c r="H58" t="s">
        <v>438</v>
      </c>
      <c r="I58" s="74">
        <v>2</v>
      </c>
      <c r="J58" s="74">
        <v>0</v>
      </c>
      <c r="K58" s="74">
        <v>2</v>
      </c>
      <c r="L58" s="74">
        <v>0</v>
      </c>
      <c r="M58" s="74">
        <v>0.18722490731272701</v>
      </c>
      <c r="N58" s="75">
        <v>44651</v>
      </c>
      <c r="P58" t="s">
        <v>762</v>
      </c>
      <c r="Q58" t="s">
        <v>763</v>
      </c>
      <c r="R58" t="s">
        <v>768</v>
      </c>
      <c r="S58" t="s">
        <v>743</v>
      </c>
      <c r="T58" t="s">
        <v>443</v>
      </c>
      <c r="U58" s="75">
        <v>44358</v>
      </c>
      <c r="V58" t="s">
        <v>769</v>
      </c>
      <c r="W58" t="s">
        <v>450</v>
      </c>
      <c r="X58" t="s">
        <v>446</v>
      </c>
    </row>
    <row r="59" spans="1:24">
      <c r="A59">
        <v>11013</v>
      </c>
      <c r="B59" t="s">
        <v>739</v>
      </c>
      <c r="C59" t="s">
        <v>759</v>
      </c>
      <c r="D59" t="s">
        <v>770</v>
      </c>
      <c r="E59" t="s">
        <v>761</v>
      </c>
      <c r="F59" t="s">
        <v>436</v>
      </c>
      <c r="G59" t="s">
        <v>437</v>
      </c>
      <c r="H59" t="s">
        <v>438</v>
      </c>
      <c r="I59" s="74">
        <v>32</v>
      </c>
      <c r="J59" s="74">
        <v>0</v>
      </c>
      <c r="K59" s="74">
        <v>0</v>
      </c>
      <c r="L59" s="74">
        <v>32</v>
      </c>
      <c r="M59" s="74">
        <v>0.54817255709691803</v>
      </c>
      <c r="P59" t="s">
        <v>762</v>
      </c>
      <c r="Q59" t="s">
        <v>763</v>
      </c>
      <c r="R59" t="s">
        <v>771</v>
      </c>
      <c r="T59" t="s">
        <v>443</v>
      </c>
      <c r="U59" s="75">
        <v>44341</v>
      </c>
      <c r="V59" t="s">
        <v>772</v>
      </c>
      <c r="W59" t="s">
        <v>445</v>
      </c>
      <c r="X59" t="s">
        <v>446</v>
      </c>
    </row>
    <row r="60" spans="1:24">
      <c r="A60">
        <v>11017</v>
      </c>
      <c r="B60" t="s">
        <v>739</v>
      </c>
      <c r="C60" t="s">
        <v>759</v>
      </c>
      <c r="D60" t="s">
        <v>773</v>
      </c>
      <c r="E60" t="s">
        <v>774</v>
      </c>
      <c r="F60" t="s">
        <v>436</v>
      </c>
      <c r="G60" t="s">
        <v>437</v>
      </c>
      <c r="H60" t="s">
        <v>438</v>
      </c>
      <c r="I60" s="74">
        <v>56</v>
      </c>
      <c r="J60" s="74">
        <v>0</v>
      </c>
      <c r="K60" s="74">
        <v>0</v>
      </c>
      <c r="L60" s="74">
        <v>56</v>
      </c>
      <c r="M60" s="74">
        <v>0.55360269979764298</v>
      </c>
      <c r="P60" t="s">
        <v>762</v>
      </c>
      <c r="Q60" t="s">
        <v>763</v>
      </c>
      <c r="R60" t="s">
        <v>775</v>
      </c>
      <c r="T60" t="s">
        <v>443</v>
      </c>
      <c r="U60" s="75">
        <v>44341</v>
      </c>
      <c r="V60" t="s">
        <v>772</v>
      </c>
      <c r="W60" t="s">
        <v>445</v>
      </c>
      <c r="X60" t="s">
        <v>446</v>
      </c>
    </row>
    <row r="61" spans="1:24">
      <c r="A61">
        <v>66667</v>
      </c>
      <c r="B61" t="s">
        <v>739</v>
      </c>
      <c r="C61" t="s">
        <v>759</v>
      </c>
      <c r="D61" t="s">
        <v>776</v>
      </c>
      <c r="E61" t="s">
        <v>761</v>
      </c>
      <c r="F61" t="s">
        <v>436</v>
      </c>
      <c r="G61" t="s">
        <v>437</v>
      </c>
      <c r="H61" t="s">
        <v>438</v>
      </c>
      <c r="I61" s="74">
        <v>36</v>
      </c>
      <c r="J61" s="74">
        <v>0</v>
      </c>
      <c r="K61" s="74">
        <v>0</v>
      </c>
      <c r="L61" s="74">
        <v>36</v>
      </c>
      <c r="M61" s="74">
        <v>0.55406276323624803</v>
      </c>
      <c r="P61" t="s">
        <v>439</v>
      </c>
      <c r="Q61" t="s">
        <v>451</v>
      </c>
      <c r="R61" t="s">
        <v>777</v>
      </c>
      <c r="T61" t="s">
        <v>443</v>
      </c>
      <c r="U61" s="75">
        <v>44341</v>
      </c>
      <c r="V61" t="s">
        <v>772</v>
      </c>
      <c r="W61" t="s">
        <v>445</v>
      </c>
      <c r="X61" t="s">
        <v>446</v>
      </c>
    </row>
    <row r="62" spans="1:24">
      <c r="A62">
        <v>66666</v>
      </c>
      <c r="B62" t="s">
        <v>739</v>
      </c>
      <c r="C62" t="s">
        <v>778</v>
      </c>
      <c r="D62" t="s">
        <v>779</v>
      </c>
      <c r="E62" t="s">
        <v>780</v>
      </c>
      <c r="F62" t="s">
        <v>436</v>
      </c>
      <c r="G62" t="s">
        <v>437</v>
      </c>
      <c r="H62" t="s">
        <v>438</v>
      </c>
      <c r="I62" s="74">
        <v>133</v>
      </c>
      <c r="J62" s="74">
        <v>0</v>
      </c>
      <c r="K62" s="74">
        <v>0</v>
      </c>
      <c r="L62" s="74">
        <v>133</v>
      </c>
      <c r="M62" s="74">
        <v>0.47880056716540598</v>
      </c>
      <c r="P62" t="s">
        <v>439</v>
      </c>
      <c r="Q62" t="s">
        <v>451</v>
      </c>
      <c r="R62" t="s">
        <v>781</v>
      </c>
      <c r="S62" t="s">
        <v>782</v>
      </c>
      <c r="T62" t="s">
        <v>443</v>
      </c>
      <c r="U62" s="75">
        <v>44330</v>
      </c>
      <c r="V62" t="s">
        <v>754</v>
      </c>
      <c r="W62" t="s">
        <v>445</v>
      </c>
      <c r="X62" t="s">
        <v>446</v>
      </c>
    </row>
    <row r="63" spans="1:24">
      <c r="A63">
        <v>11004</v>
      </c>
      <c r="B63" t="s">
        <v>739</v>
      </c>
      <c r="C63" t="s">
        <v>783</v>
      </c>
      <c r="D63" t="s">
        <v>784</v>
      </c>
      <c r="F63" t="s">
        <v>436</v>
      </c>
      <c r="G63" t="s">
        <v>437</v>
      </c>
      <c r="H63" t="s">
        <v>438</v>
      </c>
      <c r="I63" s="74">
        <v>36</v>
      </c>
      <c r="J63" s="74">
        <v>0</v>
      </c>
      <c r="K63" s="74">
        <v>0</v>
      </c>
      <c r="L63" s="74">
        <v>36</v>
      </c>
      <c r="M63" s="74">
        <v>0.12636409098486301</v>
      </c>
      <c r="P63" t="s">
        <v>439</v>
      </c>
      <c r="Q63" t="s">
        <v>451</v>
      </c>
      <c r="R63" t="s">
        <v>785</v>
      </c>
      <c r="T63" t="s">
        <v>443</v>
      </c>
      <c r="U63" s="75">
        <v>44326</v>
      </c>
      <c r="V63" t="s">
        <v>772</v>
      </c>
      <c r="W63" t="s">
        <v>445</v>
      </c>
      <c r="X63" t="s">
        <v>446</v>
      </c>
    </row>
    <row r="64" spans="1:24">
      <c r="A64">
        <v>11065</v>
      </c>
      <c r="B64" t="s">
        <v>739</v>
      </c>
      <c r="C64" t="s">
        <v>786</v>
      </c>
      <c r="D64" t="s">
        <v>787</v>
      </c>
      <c r="E64" t="s">
        <v>788</v>
      </c>
      <c r="F64" t="s">
        <v>436</v>
      </c>
      <c r="G64" t="s">
        <v>437</v>
      </c>
      <c r="H64" t="s">
        <v>438</v>
      </c>
      <c r="I64" s="74">
        <v>42</v>
      </c>
      <c r="J64" s="74">
        <v>0</v>
      </c>
      <c r="K64" s="74">
        <v>0</v>
      </c>
      <c r="L64" s="74">
        <v>42</v>
      </c>
      <c r="M64" s="74">
        <v>0.14576110907001499</v>
      </c>
      <c r="R64" t="s">
        <v>789</v>
      </c>
      <c r="T64" t="s">
        <v>443</v>
      </c>
      <c r="U64" s="75">
        <v>44376</v>
      </c>
      <c r="V64" t="s">
        <v>790</v>
      </c>
      <c r="W64" t="s">
        <v>445</v>
      </c>
      <c r="X64" t="s">
        <v>446</v>
      </c>
    </row>
    <row r="65" spans="1:24">
      <c r="A65">
        <v>11064</v>
      </c>
      <c r="B65" t="s">
        <v>739</v>
      </c>
      <c r="C65" t="s">
        <v>791</v>
      </c>
      <c r="D65" t="s">
        <v>792</v>
      </c>
      <c r="E65" t="s">
        <v>793</v>
      </c>
      <c r="F65" t="s">
        <v>436</v>
      </c>
      <c r="G65" t="s">
        <v>437</v>
      </c>
      <c r="H65" t="s">
        <v>438</v>
      </c>
      <c r="I65" s="74">
        <v>25</v>
      </c>
      <c r="J65" s="74">
        <v>0</v>
      </c>
      <c r="K65" s="74">
        <v>0</v>
      </c>
      <c r="L65" s="74">
        <v>25</v>
      </c>
      <c r="M65" s="74">
        <v>9.2719047636484295E-2</v>
      </c>
      <c r="R65" t="s">
        <v>794</v>
      </c>
      <c r="T65" t="s">
        <v>443</v>
      </c>
      <c r="U65" s="75">
        <v>44375</v>
      </c>
      <c r="V65" t="s">
        <v>795</v>
      </c>
      <c r="W65" t="s">
        <v>445</v>
      </c>
      <c r="X65" t="s">
        <v>446</v>
      </c>
    </row>
    <row r="66" spans="1:24">
      <c r="A66">
        <v>11185</v>
      </c>
      <c r="B66" t="s">
        <v>739</v>
      </c>
      <c r="C66" t="s">
        <v>796</v>
      </c>
      <c r="D66" t="s">
        <v>797</v>
      </c>
      <c r="E66" t="s">
        <v>761</v>
      </c>
      <c r="F66" t="s">
        <v>436</v>
      </c>
      <c r="G66" t="s">
        <v>437</v>
      </c>
      <c r="H66" t="s">
        <v>438</v>
      </c>
      <c r="I66" s="74">
        <v>48</v>
      </c>
      <c r="J66" s="74">
        <v>0</v>
      </c>
      <c r="K66" s="74">
        <v>0</v>
      </c>
      <c r="L66" s="74">
        <v>48</v>
      </c>
      <c r="M66" s="74">
        <v>0.54887375433984797</v>
      </c>
      <c r="P66" t="s">
        <v>439</v>
      </c>
      <c r="Q66" t="s">
        <v>451</v>
      </c>
      <c r="R66" t="s">
        <v>798</v>
      </c>
      <c r="T66" t="s">
        <v>443</v>
      </c>
      <c r="U66" s="75">
        <v>44571</v>
      </c>
      <c r="V66" t="s">
        <v>799</v>
      </c>
      <c r="W66" t="s">
        <v>445</v>
      </c>
      <c r="X66" t="s">
        <v>446</v>
      </c>
    </row>
    <row r="67" spans="1:24">
      <c r="A67">
        <v>10899</v>
      </c>
      <c r="B67" t="s">
        <v>739</v>
      </c>
      <c r="C67" t="s">
        <v>800</v>
      </c>
      <c r="D67" t="s">
        <v>801</v>
      </c>
      <c r="E67" t="s">
        <v>752</v>
      </c>
      <c r="F67" t="s">
        <v>436</v>
      </c>
      <c r="G67" t="s">
        <v>437</v>
      </c>
      <c r="H67" t="s">
        <v>438</v>
      </c>
      <c r="I67" s="74">
        <v>2</v>
      </c>
      <c r="J67" s="74">
        <v>0</v>
      </c>
      <c r="K67" s="74">
        <v>0</v>
      </c>
      <c r="L67" s="74">
        <v>2</v>
      </c>
      <c r="M67" s="74">
        <v>6.5962670666652207E-2</v>
      </c>
      <c r="P67" t="s">
        <v>439</v>
      </c>
      <c r="Q67" t="s">
        <v>451</v>
      </c>
      <c r="R67" t="s">
        <v>802</v>
      </c>
      <c r="T67" t="s">
        <v>443</v>
      </c>
      <c r="U67" s="75">
        <v>44125</v>
      </c>
      <c r="V67" t="s">
        <v>803</v>
      </c>
      <c r="W67" t="s">
        <v>445</v>
      </c>
      <c r="X67" t="s">
        <v>446</v>
      </c>
    </row>
    <row r="68" spans="1:24">
      <c r="A68">
        <v>11327</v>
      </c>
      <c r="B68" t="s">
        <v>739</v>
      </c>
      <c r="C68" t="s">
        <v>804</v>
      </c>
      <c r="D68" t="s">
        <v>805</v>
      </c>
      <c r="E68" t="s">
        <v>806</v>
      </c>
      <c r="F68" t="s">
        <v>436</v>
      </c>
      <c r="G68" t="s">
        <v>437</v>
      </c>
      <c r="H68" t="s">
        <v>438</v>
      </c>
      <c r="I68" s="74">
        <v>28</v>
      </c>
      <c r="J68" s="74">
        <v>0</v>
      </c>
      <c r="K68" s="74">
        <v>0</v>
      </c>
      <c r="L68" s="74">
        <v>28</v>
      </c>
      <c r="M68" s="74">
        <v>7.4353192988333996E-2</v>
      </c>
      <c r="P68" t="s">
        <v>439</v>
      </c>
      <c r="Q68" t="s">
        <v>451</v>
      </c>
      <c r="R68" t="s">
        <v>807</v>
      </c>
      <c r="T68" t="s">
        <v>443</v>
      </c>
      <c r="U68" s="75">
        <v>45071</v>
      </c>
      <c r="V68" t="s">
        <v>808</v>
      </c>
      <c r="W68" t="s">
        <v>445</v>
      </c>
      <c r="X68" t="s">
        <v>446</v>
      </c>
    </row>
    <row r="69" spans="1:24">
      <c r="A69">
        <v>10804</v>
      </c>
      <c r="B69" t="s">
        <v>739</v>
      </c>
      <c r="C69" t="s">
        <v>809</v>
      </c>
      <c r="D69" t="s">
        <v>810</v>
      </c>
      <c r="E69" t="s">
        <v>811</v>
      </c>
      <c r="F69" t="s">
        <v>450</v>
      </c>
      <c r="G69" t="s">
        <v>437</v>
      </c>
      <c r="H69" t="s">
        <v>438</v>
      </c>
      <c r="I69" s="74">
        <v>306</v>
      </c>
      <c r="J69" s="74">
        <v>0</v>
      </c>
      <c r="K69" s="74">
        <v>306</v>
      </c>
      <c r="L69" s="74">
        <v>0</v>
      </c>
      <c r="M69" s="74">
        <v>0.59115400943089402</v>
      </c>
      <c r="N69" s="75">
        <v>44834</v>
      </c>
      <c r="P69" t="s">
        <v>469</v>
      </c>
      <c r="R69" t="s">
        <v>812</v>
      </c>
      <c r="S69" t="s">
        <v>813</v>
      </c>
      <c r="T69" t="s">
        <v>443</v>
      </c>
      <c r="U69" s="75">
        <v>44182</v>
      </c>
      <c r="V69" t="s">
        <v>814</v>
      </c>
      <c r="W69" t="s">
        <v>450</v>
      </c>
      <c r="X69" t="s">
        <v>446</v>
      </c>
    </row>
    <row r="70" spans="1:24">
      <c r="A70">
        <v>10760</v>
      </c>
      <c r="B70" t="s">
        <v>739</v>
      </c>
      <c r="C70" t="s">
        <v>815</v>
      </c>
      <c r="D70" t="s">
        <v>816</v>
      </c>
      <c r="E70" t="s">
        <v>817</v>
      </c>
      <c r="F70" t="s">
        <v>436</v>
      </c>
      <c r="G70" t="s">
        <v>437</v>
      </c>
      <c r="H70" t="s">
        <v>438</v>
      </c>
      <c r="I70" s="74">
        <v>422</v>
      </c>
      <c r="J70" s="74">
        <v>0</v>
      </c>
      <c r="K70" s="74">
        <v>0</v>
      </c>
      <c r="L70" s="74">
        <v>422</v>
      </c>
      <c r="M70" s="74">
        <v>2.4310744699384701</v>
      </c>
      <c r="P70" t="s">
        <v>469</v>
      </c>
      <c r="R70" t="s">
        <v>818</v>
      </c>
      <c r="S70" t="s">
        <v>819</v>
      </c>
      <c r="T70" t="s">
        <v>443</v>
      </c>
      <c r="U70" s="75">
        <v>44007</v>
      </c>
      <c r="V70" t="s">
        <v>820</v>
      </c>
      <c r="W70" t="s">
        <v>445</v>
      </c>
      <c r="X70" t="s">
        <v>446</v>
      </c>
    </row>
    <row r="71" spans="1:24">
      <c r="A71">
        <v>11134</v>
      </c>
      <c r="B71" t="s">
        <v>739</v>
      </c>
      <c r="C71" t="s">
        <v>821</v>
      </c>
      <c r="D71" t="s">
        <v>822</v>
      </c>
      <c r="E71" t="s">
        <v>823</v>
      </c>
      <c r="F71" t="s">
        <v>436</v>
      </c>
      <c r="G71" t="s">
        <v>437</v>
      </c>
      <c r="H71" t="s">
        <v>438</v>
      </c>
      <c r="I71" s="74">
        <v>288</v>
      </c>
      <c r="J71" s="74">
        <v>0</v>
      </c>
      <c r="K71" s="74">
        <v>0</v>
      </c>
      <c r="L71" s="74">
        <v>288</v>
      </c>
      <c r="M71" s="74">
        <v>0.96809101887322302</v>
      </c>
      <c r="P71" t="s">
        <v>762</v>
      </c>
      <c r="Q71" t="s">
        <v>763</v>
      </c>
      <c r="R71" t="s">
        <v>824</v>
      </c>
      <c r="S71" t="s">
        <v>825</v>
      </c>
      <c r="T71" t="s">
        <v>443</v>
      </c>
      <c r="U71" s="75">
        <v>44812</v>
      </c>
      <c r="V71" t="s">
        <v>826</v>
      </c>
      <c r="W71" t="s">
        <v>445</v>
      </c>
      <c r="X71" t="s">
        <v>446</v>
      </c>
    </row>
    <row r="72" spans="1:24">
      <c r="A72">
        <v>11015</v>
      </c>
      <c r="B72" t="s">
        <v>739</v>
      </c>
      <c r="C72" t="s">
        <v>759</v>
      </c>
      <c r="D72" t="s">
        <v>827</v>
      </c>
      <c r="E72" t="s">
        <v>761</v>
      </c>
      <c r="F72" t="s">
        <v>436</v>
      </c>
      <c r="G72" t="s">
        <v>437</v>
      </c>
      <c r="H72" t="s">
        <v>438</v>
      </c>
      <c r="I72" s="74">
        <v>28</v>
      </c>
      <c r="J72" s="74">
        <v>0</v>
      </c>
      <c r="K72" s="74">
        <v>0</v>
      </c>
      <c r="L72" s="74">
        <v>28</v>
      </c>
      <c r="M72" s="74">
        <v>0.53524895688320595</v>
      </c>
      <c r="P72" t="s">
        <v>439</v>
      </c>
      <c r="Q72" t="s">
        <v>451</v>
      </c>
      <c r="R72" t="s">
        <v>828</v>
      </c>
      <c r="T72" t="s">
        <v>443</v>
      </c>
      <c r="U72" s="75">
        <v>44341</v>
      </c>
      <c r="V72" t="s">
        <v>754</v>
      </c>
      <c r="W72" t="s">
        <v>445</v>
      </c>
    </row>
    <row r="73" spans="1:24">
      <c r="A73">
        <v>10435</v>
      </c>
      <c r="B73" t="s">
        <v>739</v>
      </c>
      <c r="C73" t="s">
        <v>829</v>
      </c>
      <c r="D73" t="s">
        <v>830</v>
      </c>
      <c r="E73" t="s">
        <v>831</v>
      </c>
      <c r="F73" t="s">
        <v>450</v>
      </c>
      <c r="G73" t="s">
        <v>437</v>
      </c>
      <c r="H73" t="s">
        <v>619</v>
      </c>
      <c r="I73" s="74">
        <v>328</v>
      </c>
      <c r="J73" s="74">
        <v>0</v>
      </c>
      <c r="K73" s="74">
        <v>328</v>
      </c>
      <c r="L73" s="74">
        <v>0</v>
      </c>
      <c r="M73" s="74">
        <v>0.68540893936157199</v>
      </c>
      <c r="N73" s="75">
        <v>44834</v>
      </c>
      <c r="P73" t="s">
        <v>762</v>
      </c>
      <c r="Q73" t="s">
        <v>763</v>
      </c>
      <c r="R73" t="s">
        <v>832</v>
      </c>
      <c r="S73" t="s">
        <v>833</v>
      </c>
      <c r="T73" t="s">
        <v>443</v>
      </c>
      <c r="U73" s="75">
        <v>43531</v>
      </c>
      <c r="V73" t="s">
        <v>834</v>
      </c>
      <c r="W73" t="s">
        <v>450</v>
      </c>
      <c r="X73" t="s">
        <v>446</v>
      </c>
    </row>
    <row r="74" spans="1:24">
      <c r="A74">
        <v>11049</v>
      </c>
      <c r="B74" t="s">
        <v>835</v>
      </c>
      <c r="C74" t="s">
        <v>836</v>
      </c>
      <c r="D74" t="s">
        <v>837</v>
      </c>
      <c r="E74" t="s">
        <v>838</v>
      </c>
      <c r="F74" t="s">
        <v>436</v>
      </c>
      <c r="G74" t="s">
        <v>437</v>
      </c>
      <c r="H74" t="s">
        <v>619</v>
      </c>
      <c r="I74" s="74">
        <v>350</v>
      </c>
      <c r="J74" s="74">
        <v>0</v>
      </c>
      <c r="K74" s="74">
        <v>0</v>
      </c>
      <c r="L74" s="74">
        <v>350</v>
      </c>
      <c r="M74" s="74">
        <v>20.078618333486599</v>
      </c>
      <c r="P74" t="s">
        <v>469</v>
      </c>
      <c r="R74" t="s">
        <v>839</v>
      </c>
      <c r="T74" t="s">
        <v>443</v>
      </c>
      <c r="U74" s="75">
        <v>44575</v>
      </c>
      <c r="V74" t="s">
        <v>840</v>
      </c>
      <c r="W74" t="s">
        <v>445</v>
      </c>
      <c r="X74" t="s">
        <v>455</v>
      </c>
    </row>
    <row r="75" spans="1:24">
      <c r="A75">
        <v>11132</v>
      </c>
      <c r="B75" t="s">
        <v>841</v>
      </c>
      <c r="C75" t="s">
        <v>842</v>
      </c>
      <c r="D75" t="s">
        <v>843</v>
      </c>
      <c r="E75" t="s">
        <v>844</v>
      </c>
      <c r="F75" t="s">
        <v>436</v>
      </c>
      <c r="G75" t="s">
        <v>437</v>
      </c>
      <c r="H75" t="s">
        <v>438</v>
      </c>
      <c r="I75" s="74">
        <v>4</v>
      </c>
      <c r="J75" s="74">
        <v>0</v>
      </c>
      <c r="K75" s="74">
        <v>0</v>
      </c>
      <c r="L75" s="74">
        <v>4</v>
      </c>
      <c r="M75" s="74">
        <v>0.139367677847691</v>
      </c>
      <c r="P75" t="s">
        <v>439</v>
      </c>
      <c r="Q75" t="s">
        <v>451</v>
      </c>
      <c r="R75" t="s">
        <v>845</v>
      </c>
      <c r="S75" t="s">
        <v>846</v>
      </c>
      <c r="T75" t="s">
        <v>443</v>
      </c>
      <c r="U75" s="75">
        <v>44720</v>
      </c>
      <c r="V75" t="s">
        <v>847</v>
      </c>
      <c r="W75" t="s">
        <v>445</v>
      </c>
      <c r="X75" t="s">
        <v>455</v>
      </c>
    </row>
    <row r="76" spans="1:24">
      <c r="A76">
        <v>11139</v>
      </c>
      <c r="B76" t="s">
        <v>841</v>
      </c>
      <c r="C76" t="s">
        <v>848</v>
      </c>
      <c r="D76" t="s">
        <v>849</v>
      </c>
      <c r="E76" t="s">
        <v>850</v>
      </c>
      <c r="F76" t="s">
        <v>436</v>
      </c>
      <c r="G76" t="s">
        <v>437</v>
      </c>
      <c r="H76" t="s">
        <v>438</v>
      </c>
      <c r="I76" s="74">
        <v>30</v>
      </c>
      <c r="J76" s="74">
        <v>0</v>
      </c>
      <c r="K76" s="74">
        <v>0</v>
      </c>
      <c r="L76" s="74">
        <v>30</v>
      </c>
      <c r="M76" s="74">
        <v>0.99652842585687296</v>
      </c>
      <c r="P76" t="s">
        <v>469</v>
      </c>
      <c r="R76" t="s">
        <v>851</v>
      </c>
      <c r="T76" t="s">
        <v>443</v>
      </c>
      <c r="U76" s="75">
        <v>45091</v>
      </c>
      <c r="V76" t="s">
        <v>852</v>
      </c>
      <c r="W76" t="s">
        <v>445</v>
      </c>
      <c r="X76" t="s">
        <v>446</v>
      </c>
    </row>
    <row r="77" spans="1:24">
      <c r="A77">
        <v>10890</v>
      </c>
      <c r="B77" t="s">
        <v>841</v>
      </c>
      <c r="C77" t="s">
        <v>853</v>
      </c>
      <c r="D77" t="s">
        <v>854</v>
      </c>
      <c r="E77" t="s">
        <v>850</v>
      </c>
      <c r="F77" t="s">
        <v>450</v>
      </c>
      <c r="G77" t="s">
        <v>437</v>
      </c>
      <c r="H77" t="s">
        <v>619</v>
      </c>
      <c r="I77" s="74">
        <v>400</v>
      </c>
      <c r="J77" s="74">
        <v>202</v>
      </c>
      <c r="K77" s="74">
        <v>111</v>
      </c>
      <c r="L77" s="74">
        <v>87</v>
      </c>
      <c r="M77" s="74">
        <v>15.5118996480146</v>
      </c>
      <c r="N77" s="75">
        <v>44377</v>
      </c>
      <c r="P77" t="s">
        <v>469</v>
      </c>
      <c r="R77" t="s">
        <v>855</v>
      </c>
      <c r="S77" t="s">
        <v>856</v>
      </c>
      <c r="T77" t="s">
        <v>443</v>
      </c>
      <c r="U77" s="75">
        <v>44168</v>
      </c>
      <c r="V77" t="s">
        <v>857</v>
      </c>
      <c r="W77" t="s">
        <v>450</v>
      </c>
      <c r="X77" t="s">
        <v>455</v>
      </c>
    </row>
    <row r="78" spans="1:24">
      <c r="A78">
        <v>11143</v>
      </c>
      <c r="B78" t="s">
        <v>841</v>
      </c>
      <c r="C78" t="s">
        <v>858</v>
      </c>
      <c r="D78" t="s">
        <v>859</v>
      </c>
      <c r="E78" t="s">
        <v>860</v>
      </c>
      <c r="F78" t="s">
        <v>450</v>
      </c>
      <c r="G78" t="s">
        <v>437</v>
      </c>
      <c r="H78" t="s">
        <v>619</v>
      </c>
      <c r="I78" s="74">
        <v>108</v>
      </c>
      <c r="J78" s="74">
        <v>11</v>
      </c>
      <c r="K78" s="74">
        <v>81</v>
      </c>
      <c r="L78" s="74">
        <v>16</v>
      </c>
      <c r="M78" s="74">
        <v>3.71508967031055</v>
      </c>
      <c r="N78" s="75">
        <v>44926</v>
      </c>
      <c r="P78" t="s">
        <v>469</v>
      </c>
      <c r="R78" t="s">
        <v>861</v>
      </c>
      <c r="S78" t="s">
        <v>862</v>
      </c>
      <c r="T78" t="s">
        <v>443</v>
      </c>
      <c r="U78" s="75">
        <v>44799</v>
      </c>
      <c r="V78" t="s">
        <v>863</v>
      </c>
      <c r="W78" t="s">
        <v>450</v>
      </c>
      <c r="X78" t="s">
        <v>455</v>
      </c>
    </row>
    <row r="79" spans="1:24">
      <c r="A79">
        <v>11121</v>
      </c>
      <c r="B79" t="s">
        <v>841</v>
      </c>
      <c r="C79" t="s">
        <v>864</v>
      </c>
      <c r="D79" t="s">
        <v>865</v>
      </c>
      <c r="E79" t="s">
        <v>682</v>
      </c>
      <c r="F79" t="s">
        <v>450</v>
      </c>
      <c r="G79" t="s">
        <v>437</v>
      </c>
      <c r="H79" t="s">
        <v>619</v>
      </c>
      <c r="I79" s="74">
        <v>121</v>
      </c>
      <c r="J79" s="74">
        <v>29</v>
      </c>
      <c r="K79" s="74">
        <v>74</v>
      </c>
      <c r="L79" s="74">
        <v>18</v>
      </c>
      <c r="M79" s="74">
        <v>4.0816619104230503</v>
      </c>
      <c r="N79" s="75">
        <v>44742</v>
      </c>
      <c r="P79" t="s">
        <v>469</v>
      </c>
      <c r="R79" t="s">
        <v>866</v>
      </c>
      <c r="S79" t="s">
        <v>867</v>
      </c>
      <c r="T79" t="s">
        <v>443</v>
      </c>
      <c r="U79" s="75">
        <v>44587</v>
      </c>
      <c r="V79" t="s">
        <v>868</v>
      </c>
      <c r="W79" t="s">
        <v>450</v>
      </c>
      <c r="X79" t="s">
        <v>455</v>
      </c>
    </row>
    <row r="80" spans="1:24">
      <c r="A80">
        <v>10316</v>
      </c>
      <c r="B80" t="s">
        <v>841</v>
      </c>
      <c r="C80" t="s">
        <v>869</v>
      </c>
      <c r="D80" t="s">
        <v>870</v>
      </c>
      <c r="E80" t="s">
        <v>871</v>
      </c>
      <c r="F80" t="s">
        <v>450</v>
      </c>
      <c r="G80" t="s">
        <v>437</v>
      </c>
      <c r="H80" t="s">
        <v>619</v>
      </c>
      <c r="I80" s="74">
        <v>200</v>
      </c>
      <c r="J80" s="74">
        <v>194</v>
      </c>
      <c r="K80" s="74">
        <v>6</v>
      </c>
      <c r="L80" s="74">
        <v>0</v>
      </c>
      <c r="M80" s="74">
        <v>8.1740797370910592</v>
      </c>
      <c r="N80" s="75">
        <v>43373</v>
      </c>
      <c r="P80" t="s">
        <v>469</v>
      </c>
      <c r="R80" t="s">
        <v>872</v>
      </c>
      <c r="S80" t="s">
        <v>873</v>
      </c>
      <c r="T80" t="s">
        <v>443</v>
      </c>
      <c r="U80" s="75">
        <v>43105</v>
      </c>
      <c r="V80" t="s">
        <v>874</v>
      </c>
      <c r="W80" t="s">
        <v>450</v>
      </c>
      <c r="X80" t="s">
        <v>455</v>
      </c>
    </row>
    <row r="81" spans="1:24">
      <c r="A81">
        <v>10212</v>
      </c>
      <c r="B81" t="s">
        <v>841</v>
      </c>
      <c r="C81" t="s">
        <v>875</v>
      </c>
      <c r="D81" t="s">
        <v>876</v>
      </c>
      <c r="E81" t="s">
        <v>877</v>
      </c>
      <c r="F81" t="s">
        <v>450</v>
      </c>
      <c r="G81" t="s">
        <v>437</v>
      </c>
      <c r="H81" t="s">
        <v>619</v>
      </c>
      <c r="I81" s="74">
        <v>260</v>
      </c>
      <c r="J81" s="74">
        <v>255</v>
      </c>
      <c r="K81" s="74">
        <v>3</v>
      </c>
      <c r="L81" s="74">
        <v>2</v>
      </c>
      <c r="M81" s="74">
        <v>7.9581638809204103</v>
      </c>
      <c r="N81" s="75">
        <v>43008</v>
      </c>
      <c r="P81" t="s">
        <v>469</v>
      </c>
      <c r="R81" t="s">
        <v>878</v>
      </c>
      <c r="S81" t="s">
        <v>879</v>
      </c>
      <c r="T81" t="s">
        <v>443</v>
      </c>
      <c r="U81" s="75">
        <v>42956</v>
      </c>
      <c r="V81" t="s">
        <v>880</v>
      </c>
      <c r="W81" t="s">
        <v>450</v>
      </c>
      <c r="X81" t="s">
        <v>455</v>
      </c>
    </row>
    <row r="82" spans="1:24">
      <c r="A82">
        <v>10496</v>
      </c>
      <c r="B82" t="s">
        <v>841</v>
      </c>
      <c r="C82" t="s">
        <v>881</v>
      </c>
      <c r="D82" t="s">
        <v>882</v>
      </c>
      <c r="E82" t="s">
        <v>883</v>
      </c>
      <c r="F82" t="s">
        <v>450</v>
      </c>
      <c r="G82" t="s">
        <v>437</v>
      </c>
      <c r="H82" t="s">
        <v>619</v>
      </c>
      <c r="I82" s="74">
        <v>174</v>
      </c>
      <c r="J82" s="74">
        <v>148</v>
      </c>
      <c r="K82" s="74">
        <v>20</v>
      </c>
      <c r="L82" s="74">
        <v>6</v>
      </c>
      <c r="M82" s="74">
        <v>3.3007205444335899</v>
      </c>
      <c r="N82" s="75">
        <v>43646</v>
      </c>
      <c r="P82" t="s">
        <v>439</v>
      </c>
      <c r="Q82" t="s">
        <v>451</v>
      </c>
      <c r="R82" t="s">
        <v>884</v>
      </c>
      <c r="S82" t="s">
        <v>879</v>
      </c>
      <c r="T82" t="s">
        <v>443</v>
      </c>
      <c r="U82" s="75">
        <v>43444</v>
      </c>
      <c r="V82" t="s">
        <v>885</v>
      </c>
      <c r="W82" t="s">
        <v>450</v>
      </c>
      <c r="X82" t="s">
        <v>455</v>
      </c>
    </row>
    <row r="83" spans="1:24">
      <c r="A83">
        <v>10683</v>
      </c>
      <c r="B83" t="s">
        <v>886</v>
      </c>
      <c r="C83" t="s">
        <v>887</v>
      </c>
      <c r="D83" t="s">
        <v>888</v>
      </c>
      <c r="E83" t="s">
        <v>877</v>
      </c>
      <c r="F83" t="s">
        <v>450</v>
      </c>
      <c r="G83" t="s">
        <v>437</v>
      </c>
      <c r="H83" t="s">
        <v>619</v>
      </c>
      <c r="I83" s="74">
        <v>448</v>
      </c>
      <c r="J83" s="74">
        <v>304</v>
      </c>
      <c r="K83" s="74">
        <v>53</v>
      </c>
      <c r="L83" s="74">
        <v>91</v>
      </c>
      <c r="M83" s="74">
        <v>25.3002950375969</v>
      </c>
      <c r="N83" s="75">
        <v>43921</v>
      </c>
      <c r="P83" t="s">
        <v>469</v>
      </c>
      <c r="R83" t="s">
        <v>889</v>
      </c>
      <c r="S83" t="s">
        <v>890</v>
      </c>
      <c r="T83" t="s">
        <v>443</v>
      </c>
      <c r="U83" s="75">
        <v>43860</v>
      </c>
      <c r="V83" t="s">
        <v>891</v>
      </c>
      <c r="W83" t="s">
        <v>450</v>
      </c>
      <c r="X83" t="s">
        <v>455</v>
      </c>
    </row>
    <row r="84" spans="1:24">
      <c r="A84">
        <v>11054</v>
      </c>
      <c r="B84" t="s">
        <v>892</v>
      </c>
      <c r="C84" t="s">
        <v>893</v>
      </c>
      <c r="D84" t="s">
        <v>894</v>
      </c>
      <c r="E84" t="s">
        <v>895</v>
      </c>
      <c r="F84" t="s">
        <v>436</v>
      </c>
      <c r="G84" t="s">
        <v>437</v>
      </c>
      <c r="H84" t="s">
        <v>438</v>
      </c>
      <c r="I84" s="74">
        <v>1</v>
      </c>
      <c r="J84" s="74">
        <v>0</v>
      </c>
      <c r="K84" s="74">
        <v>0</v>
      </c>
      <c r="L84" s="74">
        <v>1</v>
      </c>
      <c r="M84" s="74">
        <v>0.12821054087772901</v>
      </c>
      <c r="P84" t="s">
        <v>439</v>
      </c>
      <c r="Q84" t="s">
        <v>440</v>
      </c>
      <c r="R84" t="s">
        <v>896</v>
      </c>
      <c r="T84" t="s">
        <v>443</v>
      </c>
      <c r="U84" s="75">
        <v>44910</v>
      </c>
      <c r="V84" t="s">
        <v>897</v>
      </c>
      <c r="W84" t="s">
        <v>445</v>
      </c>
      <c r="X84" t="s">
        <v>446</v>
      </c>
    </row>
    <row r="85" spans="1:24">
      <c r="A85">
        <v>11179</v>
      </c>
      <c r="B85" t="s">
        <v>898</v>
      </c>
      <c r="C85" t="s">
        <v>899</v>
      </c>
      <c r="D85" t="s">
        <v>900</v>
      </c>
      <c r="E85" t="s">
        <v>877</v>
      </c>
      <c r="F85" t="s">
        <v>436</v>
      </c>
      <c r="G85" t="s">
        <v>437</v>
      </c>
      <c r="H85" t="s">
        <v>619</v>
      </c>
      <c r="I85" s="74">
        <v>40</v>
      </c>
      <c r="J85" s="74">
        <v>0</v>
      </c>
      <c r="K85" s="74">
        <v>0</v>
      </c>
      <c r="L85" s="74">
        <v>40</v>
      </c>
      <c r="M85" s="74">
        <v>0.68653037953173401</v>
      </c>
      <c r="P85" t="s">
        <v>469</v>
      </c>
      <c r="R85" t="s">
        <v>901</v>
      </c>
      <c r="S85" t="s">
        <v>902</v>
      </c>
      <c r="T85" t="s">
        <v>443</v>
      </c>
      <c r="U85" s="75">
        <v>44855</v>
      </c>
      <c r="V85" t="s">
        <v>903</v>
      </c>
      <c r="W85" t="s">
        <v>445</v>
      </c>
      <c r="X85" t="s">
        <v>455</v>
      </c>
    </row>
    <row r="86" spans="1:24">
      <c r="A86">
        <v>10484</v>
      </c>
      <c r="B86" t="s">
        <v>898</v>
      </c>
      <c r="C86" t="s">
        <v>904</v>
      </c>
      <c r="D86" t="s">
        <v>905</v>
      </c>
      <c r="E86" t="s">
        <v>906</v>
      </c>
      <c r="F86" t="s">
        <v>450</v>
      </c>
      <c r="G86" t="s">
        <v>437</v>
      </c>
      <c r="H86" t="s">
        <v>619</v>
      </c>
      <c r="I86" s="74">
        <v>317</v>
      </c>
      <c r="J86" s="74">
        <v>314</v>
      </c>
      <c r="K86" s="74">
        <v>3</v>
      </c>
      <c r="L86" s="74">
        <v>0</v>
      </c>
      <c r="M86" s="74">
        <v>9.0844195167541493</v>
      </c>
      <c r="N86" s="75">
        <v>43921</v>
      </c>
      <c r="P86" t="s">
        <v>469</v>
      </c>
      <c r="R86" t="s">
        <v>907</v>
      </c>
      <c r="S86" t="s">
        <v>902</v>
      </c>
      <c r="T86" t="s">
        <v>443</v>
      </c>
      <c r="U86" s="75">
        <v>43482</v>
      </c>
      <c r="V86" t="s">
        <v>908</v>
      </c>
      <c r="W86" t="s">
        <v>450</v>
      </c>
      <c r="X86" t="s">
        <v>455</v>
      </c>
    </row>
    <row r="87" spans="1:24">
      <c r="A87">
        <v>11038</v>
      </c>
      <c r="B87" t="s">
        <v>909</v>
      </c>
      <c r="C87" t="s">
        <v>910</v>
      </c>
      <c r="D87" t="s">
        <v>911</v>
      </c>
      <c r="E87" t="s">
        <v>555</v>
      </c>
      <c r="F87" t="s">
        <v>436</v>
      </c>
      <c r="G87" t="s">
        <v>437</v>
      </c>
      <c r="H87" t="s">
        <v>438</v>
      </c>
      <c r="I87" s="74">
        <v>8</v>
      </c>
      <c r="J87" s="74">
        <v>0</v>
      </c>
      <c r="K87" s="74">
        <v>0</v>
      </c>
      <c r="L87" s="74">
        <v>8</v>
      </c>
      <c r="M87" s="74">
        <v>0.28255911353264102</v>
      </c>
      <c r="P87" t="s">
        <v>460</v>
      </c>
      <c r="Q87" t="s">
        <v>912</v>
      </c>
      <c r="R87" t="s">
        <v>913</v>
      </c>
      <c r="T87" t="s">
        <v>443</v>
      </c>
      <c r="U87" s="75">
        <v>44473</v>
      </c>
      <c r="V87" t="s">
        <v>914</v>
      </c>
      <c r="W87" t="s">
        <v>445</v>
      </c>
      <c r="X87" t="s">
        <v>455</v>
      </c>
    </row>
    <row r="88" spans="1:24">
      <c r="A88">
        <v>11037</v>
      </c>
      <c r="B88" t="s">
        <v>909</v>
      </c>
      <c r="C88" t="s">
        <v>915</v>
      </c>
      <c r="D88" t="s">
        <v>916</v>
      </c>
      <c r="E88" t="s">
        <v>555</v>
      </c>
      <c r="F88" t="s">
        <v>436</v>
      </c>
      <c r="G88" t="s">
        <v>437</v>
      </c>
      <c r="H88" t="s">
        <v>438</v>
      </c>
      <c r="I88" s="74">
        <v>6</v>
      </c>
      <c r="J88" s="74">
        <v>0</v>
      </c>
      <c r="K88" s="74">
        <v>0</v>
      </c>
      <c r="L88" s="74">
        <v>6</v>
      </c>
      <c r="M88" s="74">
        <v>0.146707956802515</v>
      </c>
      <c r="P88" t="s">
        <v>460</v>
      </c>
      <c r="Q88" t="s">
        <v>461</v>
      </c>
      <c r="R88" t="s">
        <v>917</v>
      </c>
      <c r="T88" t="s">
        <v>443</v>
      </c>
      <c r="U88" s="75">
        <v>44490</v>
      </c>
      <c r="V88" t="s">
        <v>918</v>
      </c>
      <c r="W88" t="s">
        <v>445</v>
      </c>
      <c r="X88" t="s">
        <v>455</v>
      </c>
    </row>
    <row r="89" spans="1:24">
      <c r="A89">
        <v>10254</v>
      </c>
      <c r="B89" t="s">
        <v>909</v>
      </c>
      <c r="C89" t="s">
        <v>919</v>
      </c>
      <c r="D89" t="s">
        <v>920</v>
      </c>
      <c r="E89" t="s">
        <v>921</v>
      </c>
      <c r="F89" t="s">
        <v>450</v>
      </c>
      <c r="G89" t="s">
        <v>437</v>
      </c>
      <c r="H89" t="s">
        <v>438</v>
      </c>
      <c r="I89" s="74">
        <v>70</v>
      </c>
      <c r="J89" s="74">
        <v>0</v>
      </c>
      <c r="K89" s="74">
        <v>70</v>
      </c>
      <c r="L89" s="74">
        <v>0</v>
      </c>
      <c r="M89" s="74">
        <v>0.36620752868652301</v>
      </c>
      <c r="N89" s="75">
        <v>43830</v>
      </c>
      <c r="P89" t="s">
        <v>460</v>
      </c>
      <c r="Q89" t="s">
        <v>922</v>
      </c>
      <c r="R89" t="s">
        <v>923</v>
      </c>
      <c r="S89" t="s">
        <v>924</v>
      </c>
      <c r="T89" t="s">
        <v>443</v>
      </c>
      <c r="U89" s="75">
        <v>42993</v>
      </c>
      <c r="V89" t="s">
        <v>925</v>
      </c>
      <c r="W89" t="s">
        <v>450</v>
      </c>
      <c r="X89" t="s">
        <v>455</v>
      </c>
    </row>
    <row r="90" spans="1:24">
      <c r="A90">
        <v>10820</v>
      </c>
      <c r="B90" t="s">
        <v>926</v>
      </c>
      <c r="C90" t="s">
        <v>927</v>
      </c>
      <c r="D90" t="s">
        <v>928</v>
      </c>
      <c r="E90" t="s">
        <v>929</v>
      </c>
      <c r="F90" t="s">
        <v>436</v>
      </c>
      <c r="G90" t="s">
        <v>437</v>
      </c>
      <c r="H90" t="s">
        <v>438</v>
      </c>
      <c r="I90" s="74">
        <v>1</v>
      </c>
      <c r="J90" s="74">
        <v>0</v>
      </c>
      <c r="K90" s="74">
        <v>0</v>
      </c>
      <c r="L90" s="74">
        <v>1</v>
      </c>
      <c r="M90" s="74">
        <v>1.02530395761861</v>
      </c>
      <c r="P90" t="s">
        <v>439</v>
      </c>
      <c r="Q90" t="s">
        <v>440</v>
      </c>
      <c r="R90" t="s">
        <v>930</v>
      </c>
      <c r="S90" t="s">
        <v>931</v>
      </c>
      <c r="T90" t="s">
        <v>443</v>
      </c>
      <c r="U90" s="75">
        <v>43955</v>
      </c>
      <c r="V90" t="s">
        <v>932</v>
      </c>
      <c r="W90" t="s">
        <v>445</v>
      </c>
      <c r="X90" t="s">
        <v>446</v>
      </c>
    </row>
    <row r="91" spans="1:24">
      <c r="A91">
        <v>10948</v>
      </c>
      <c r="B91" t="s">
        <v>933</v>
      </c>
      <c r="C91" t="s">
        <v>934</v>
      </c>
      <c r="D91" t="s">
        <v>935</v>
      </c>
      <c r="E91" t="s">
        <v>713</v>
      </c>
      <c r="F91" t="s">
        <v>450</v>
      </c>
      <c r="G91" t="s">
        <v>437</v>
      </c>
      <c r="H91" t="s">
        <v>438</v>
      </c>
      <c r="I91" s="74">
        <v>46</v>
      </c>
      <c r="J91" s="74">
        <v>44</v>
      </c>
      <c r="K91" s="74">
        <v>2</v>
      </c>
      <c r="L91" s="74">
        <v>0</v>
      </c>
      <c r="M91" s="74">
        <v>2.8205152919991301</v>
      </c>
      <c r="N91" s="75">
        <v>44469</v>
      </c>
      <c r="P91" t="s">
        <v>469</v>
      </c>
      <c r="R91" t="s">
        <v>936</v>
      </c>
      <c r="S91" t="s">
        <v>937</v>
      </c>
      <c r="T91" t="s">
        <v>443</v>
      </c>
      <c r="U91" s="75">
        <v>44379</v>
      </c>
      <c r="V91" t="s">
        <v>938</v>
      </c>
      <c r="W91" t="s">
        <v>450</v>
      </c>
      <c r="X91" t="s">
        <v>455</v>
      </c>
    </row>
    <row r="92" spans="1:24">
      <c r="A92">
        <v>10486</v>
      </c>
      <c r="B92" t="s">
        <v>933</v>
      </c>
      <c r="C92" t="s">
        <v>939</v>
      </c>
      <c r="D92" t="s">
        <v>940</v>
      </c>
      <c r="E92" t="s">
        <v>941</v>
      </c>
      <c r="F92" t="s">
        <v>450</v>
      </c>
      <c r="G92" t="s">
        <v>437</v>
      </c>
      <c r="H92" t="s">
        <v>438</v>
      </c>
      <c r="I92" s="74">
        <v>225</v>
      </c>
      <c r="J92" s="74">
        <v>221</v>
      </c>
      <c r="K92" s="74">
        <v>4</v>
      </c>
      <c r="L92" s="74">
        <v>0</v>
      </c>
      <c r="M92" s="74">
        <v>6.6811219108581499</v>
      </c>
      <c r="N92" s="75">
        <v>43646</v>
      </c>
      <c r="P92" t="s">
        <v>469</v>
      </c>
      <c r="Q92" t="s">
        <v>451</v>
      </c>
      <c r="R92" t="s">
        <v>942</v>
      </c>
      <c r="S92" t="s">
        <v>943</v>
      </c>
      <c r="T92" t="s">
        <v>443</v>
      </c>
      <c r="U92" s="75">
        <v>43409</v>
      </c>
      <c r="V92" t="s">
        <v>944</v>
      </c>
      <c r="W92" t="s">
        <v>450</v>
      </c>
      <c r="X92" t="s">
        <v>455</v>
      </c>
    </row>
    <row r="93" spans="1:24">
      <c r="A93">
        <v>10958</v>
      </c>
      <c r="B93" t="s">
        <v>933</v>
      </c>
      <c r="C93" t="s">
        <v>945</v>
      </c>
      <c r="D93" t="s">
        <v>946</v>
      </c>
      <c r="E93" t="s">
        <v>713</v>
      </c>
      <c r="F93" t="s">
        <v>450</v>
      </c>
      <c r="G93" t="s">
        <v>437</v>
      </c>
      <c r="H93" t="s">
        <v>619</v>
      </c>
      <c r="I93" s="74">
        <v>150</v>
      </c>
      <c r="J93" s="74">
        <v>95</v>
      </c>
      <c r="K93" s="74">
        <v>55</v>
      </c>
      <c r="L93" s="74">
        <v>0</v>
      </c>
      <c r="M93" s="74">
        <v>5.6863841333991898</v>
      </c>
      <c r="N93" s="75">
        <v>44469</v>
      </c>
      <c r="P93" t="s">
        <v>469</v>
      </c>
      <c r="R93" t="s">
        <v>947</v>
      </c>
      <c r="S93" t="s">
        <v>948</v>
      </c>
      <c r="T93" t="s">
        <v>443</v>
      </c>
      <c r="U93" s="75">
        <v>44274</v>
      </c>
      <c r="V93" t="s">
        <v>949</v>
      </c>
      <c r="W93" t="s">
        <v>450</v>
      </c>
      <c r="X93" t="s">
        <v>455</v>
      </c>
    </row>
    <row r="94" spans="1:24">
      <c r="A94">
        <v>10810</v>
      </c>
      <c r="B94" t="s">
        <v>933</v>
      </c>
      <c r="C94" t="s">
        <v>950</v>
      </c>
      <c r="D94" t="s">
        <v>951</v>
      </c>
      <c r="E94" t="s">
        <v>952</v>
      </c>
      <c r="F94" t="s">
        <v>450</v>
      </c>
      <c r="G94" t="s">
        <v>437</v>
      </c>
      <c r="H94" t="s">
        <v>619</v>
      </c>
      <c r="I94" s="74">
        <v>381</v>
      </c>
      <c r="J94" s="74">
        <v>323</v>
      </c>
      <c r="K94" s="74">
        <v>58</v>
      </c>
      <c r="L94" s="74">
        <v>0</v>
      </c>
      <c r="M94" s="74">
        <v>11.383742714489101</v>
      </c>
      <c r="N94" s="75">
        <v>44104</v>
      </c>
      <c r="P94" t="s">
        <v>469</v>
      </c>
      <c r="R94" t="s">
        <v>953</v>
      </c>
      <c r="S94" t="s">
        <v>954</v>
      </c>
      <c r="T94" t="s">
        <v>443</v>
      </c>
      <c r="U94" s="75">
        <v>43999</v>
      </c>
      <c r="V94" t="s">
        <v>955</v>
      </c>
      <c r="W94" t="s">
        <v>450</v>
      </c>
      <c r="X94" t="s">
        <v>455</v>
      </c>
    </row>
    <row r="95" spans="1:24">
      <c r="A95">
        <v>11120</v>
      </c>
      <c r="B95" t="s">
        <v>933</v>
      </c>
      <c r="C95" t="s">
        <v>956</v>
      </c>
      <c r="D95" t="s">
        <v>957</v>
      </c>
      <c r="E95" t="s">
        <v>958</v>
      </c>
      <c r="F95" t="s">
        <v>450</v>
      </c>
      <c r="G95" t="s">
        <v>437</v>
      </c>
      <c r="H95" t="s">
        <v>619</v>
      </c>
      <c r="I95" s="74">
        <v>23</v>
      </c>
      <c r="J95" s="74">
        <v>0</v>
      </c>
      <c r="K95" s="74">
        <v>23</v>
      </c>
      <c r="L95" s="74">
        <v>0</v>
      </c>
      <c r="M95" s="74">
        <v>0.50868821420201005</v>
      </c>
      <c r="N95" s="75">
        <v>44651</v>
      </c>
      <c r="P95" t="s">
        <v>469</v>
      </c>
      <c r="R95" t="s">
        <v>959</v>
      </c>
      <c r="S95" t="s">
        <v>960</v>
      </c>
      <c r="T95" t="s">
        <v>443</v>
      </c>
      <c r="U95" s="75">
        <v>44580</v>
      </c>
      <c r="V95" t="s">
        <v>961</v>
      </c>
      <c r="W95" t="s">
        <v>450</v>
      </c>
      <c r="X95" t="s">
        <v>455</v>
      </c>
    </row>
    <row r="96" spans="1:24">
      <c r="A96">
        <v>11080</v>
      </c>
      <c r="B96" t="s">
        <v>933</v>
      </c>
      <c r="C96" t="s">
        <v>962</v>
      </c>
      <c r="D96" t="s">
        <v>963</v>
      </c>
      <c r="E96" t="s">
        <v>964</v>
      </c>
      <c r="F96" t="s">
        <v>450</v>
      </c>
      <c r="G96" t="s">
        <v>437</v>
      </c>
      <c r="H96" t="s">
        <v>619</v>
      </c>
      <c r="I96" s="74">
        <v>55</v>
      </c>
      <c r="J96" s="74">
        <v>23</v>
      </c>
      <c r="K96" s="74">
        <v>27</v>
      </c>
      <c r="L96" s="74">
        <v>5</v>
      </c>
      <c r="M96" s="74">
        <v>5.4091437801250501</v>
      </c>
      <c r="N96" s="75">
        <v>44742</v>
      </c>
      <c r="P96" t="s">
        <v>469</v>
      </c>
      <c r="R96" t="s">
        <v>965</v>
      </c>
      <c r="S96" t="s">
        <v>966</v>
      </c>
      <c r="T96" t="s">
        <v>443</v>
      </c>
      <c r="U96" s="75">
        <v>43692</v>
      </c>
      <c r="V96" t="s">
        <v>967</v>
      </c>
      <c r="W96" t="s">
        <v>450</v>
      </c>
      <c r="X96" t="s">
        <v>455</v>
      </c>
    </row>
    <row r="97" spans="1:24">
      <c r="A97">
        <v>123456</v>
      </c>
      <c r="B97" t="s">
        <v>933</v>
      </c>
      <c r="C97" t="s">
        <v>968</v>
      </c>
      <c r="D97" t="s">
        <v>969</v>
      </c>
      <c r="E97" t="s">
        <v>970</v>
      </c>
      <c r="F97" t="s">
        <v>450</v>
      </c>
      <c r="G97" t="s">
        <v>437</v>
      </c>
      <c r="H97" t="s">
        <v>619</v>
      </c>
      <c r="I97" s="74">
        <v>198</v>
      </c>
      <c r="J97" s="74">
        <v>181</v>
      </c>
      <c r="K97" s="74">
        <v>17</v>
      </c>
      <c r="L97" s="74">
        <v>0</v>
      </c>
      <c r="M97" s="74">
        <v>3.9343073081970199</v>
      </c>
      <c r="N97" s="75">
        <v>43830</v>
      </c>
      <c r="P97" t="s">
        <v>469</v>
      </c>
      <c r="R97" t="s">
        <v>971</v>
      </c>
      <c r="S97" t="s">
        <v>972</v>
      </c>
      <c r="T97" t="s">
        <v>443</v>
      </c>
      <c r="U97" s="75">
        <v>43739</v>
      </c>
      <c r="V97" t="s">
        <v>973</v>
      </c>
      <c r="W97" t="s">
        <v>450</v>
      </c>
      <c r="X97" t="s">
        <v>455</v>
      </c>
    </row>
    <row r="98" spans="1:24">
      <c r="A98">
        <v>4882</v>
      </c>
      <c r="B98" t="s">
        <v>974</v>
      </c>
      <c r="C98" t="s">
        <v>975</v>
      </c>
      <c r="D98" t="s">
        <v>976</v>
      </c>
      <c r="E98" t="s">
        <v>977</v>
      </c>
      <c r="F98" t="s">
        <v>450</v>
      </c>
      <c r="G98" t="s">
        <v>437</v>
      </c>
      <c r="H98" t="s">
        <v>438</v>
      </c>
      <c r="I98" s="74">
        <v>2</v>
      </c>
      <c r="J98" s="74">
        <v>1</v>
      </c>
      <c r="K98" s="74">
        <v>1</v>
      </c>
      <c r="L98" s="74">
        <v>0</v>
      </c>
      <c r="M98" s="74">
        <v>0.14418957977294899</v>
      </c>
      <c r="N98" s="75">
        <v>41455</v>
      </c>
      <c r="P98" t="s">
        <v>439</v>
      </c>
      <c r="Q98" t="s">
        <v>451</v>
      </c>
      <c r="R98" t="s">
        <v>978</v>
      </c>
      <c r="S98" t="s">
        <v>979</v>
      </c>
      <c r="T98" t="s">
        <v>443</v>
      </c>
      <c r="U98" s="75">
        <v>40870</v>
      </c>
      <c r="V98" t="s">
        <v>980</v>
      </c>
      <c r="W98" t="s">
        <v>450</v>
      </c>
      <c r="X98" t="s">
        <v>455</v>
      </c>
    </row>
    <row r="99" spans="1:24">
      <c r="A99">
        <v>11311</v>
      </c>
      <c r="B99" t="s">
        <v>981</v>
      </c>
      <c r="C99" t="s">
        <v>982</v>
      </c>
      <c r="D99" t="s">
        <v>983</v>
      </c>
      <c r="E99" t="s">
        <v>984</v>
      </c>
      <c r="F99" t="s">
        <v>436</v>
      </c>
      <c r="G99" t="s">
        <v>437</v>
      </c>
      <c r="H99" t="s">
        <v>619</v>
      </c>
      <c r="I99" s="74">
        <v>7</v>
      </c>
      <c r="J99" s="74">
        <v>0</v>
      </c>
      <c r="K99" s="74">
        <v>0</v>
      </c>
      <c r="L99" s="74">
        <v>7</v>
      </c>
      <c r="M99" s="74">
        <v>0.393350980783158</v>
      </c>
      <c r="P99" t="s">
        <v>439</v>
      </c>
      <c r="Q99" t="s">
        <v>451</v>
      </c>
      <c r="R99" t="s">
        <v>985</v>
      </c>
      <c r="S99" t="s">
        <v>986</v>
      </c>
      <c r="T99" t="s">
        <v>443</v>
      </c>
      <c r="U99" s="75">
        <v>45064</v>
      </c>
      <c r="V99" t="s">
        <v>987</v>
      </c>
      <c r="W99" t="s">
        <v>445</v>
      </c>
      <c r="X99" t="s">
        <v>446</v>
      </c>
    </row>
    <row r="100" spans="1:24">
      <c r="A100">
        <v>10695</v>
      </c>
      <c r="B100" t="s">
        <v>988</v>
      </c>
      <c r="C100" t="s">
        <v>989</v>
      </c>
      <c r="D100" t="s">
        <v>990</v>
      </c>
      <c r="E100" t="s">
        <v>991</v>
      </c>
      <c r="F100" t="s">
        <v>450</v>
      </c>
      <c r="G100" t="s">
        <v>437</v>
      </c>
      <c r="H100" t="s">
        <v>438</v>
      </c>
      <c r="I100" s="74">
        <v>1</v>
      </c>
      <c r="J100" s="74">
        <v>0</v>
      </c>
      <c r="K100" s="74">
        <v>1</v>
      </c>
      <c r="L100" s="74">
        <v>0</v>
      </c>
      <c r="M100" s="74">
        <v>7.6040808575868105E-2</v>
      </c>
      <c r="N100" s="75">
        <v>44651</v>
      </c>
      <c r="P100" t="s">
        <v>439</v>
      </c>
      <c r="Q100" t="s">
        <v>440</v>
      </c>
      <c r="R100" t="s">
        <v>992</v>
      </c>
      <c r="S100" t="s">
        <v>993</v>
      </c>
      <c r="T100" t="s">
        <v>443</v>
      </c>
      <c r="U100" s="75">
        <v>43710</v>
      </c>
      <c r="V100" t="s">
        <v>994</v>
      </c>
      <c r="W100" t="s">
        <v>450</v>
      </c>
      <c r="X100" t="s">
        <v>446</v>
      </c>
    </row>
    <row r="101" spans="1:24">
      <c r="A101">
        <v>11246</v>
      </c>
      <c r="B101" t="s">
        <v>988</v>
      </c>
      <c r="C101" t="s">
        <v>995</v>
      </c>
      <c r="D101" t="s">
        <v>996</v>
      </c>
      <c r="E101" t="s">
        <v>997</v>
      </c>
      <c r="F101" t="s">
        <v>436</v>
      </c>
      <c r="G101" t="s">
        <v>437</v>
      </c>
      <c r="H101" t="s">
        <v>438</v>
      </c>
      <c r="I101" s="74">
        <v>1</v>
      </c>
      <c r="J101" s="74">
        <v>0</v>
      </c>
      <c r="K101" s="74">
        <v>0</v>
      </c>
      <c r="L101" s="74">
        <v>1</v>
      </c>
      <c r="M101" s="74">
        <v>2.8210763757241901E-2</v>
      </c>
      <c r="P101" t="s">
        <v>439</v>
      </c>
      <c r="Q101" t="s">
        <v>440</v>
      </c>
      <c r="R101" t="s">
        <v>998</v>
      </c>
      <c r="T101" t="s">
        <v>443</v>
      </c>
      <c r="U101" s="75">
        <v>44747</v>
      </c>
      <c r="V101" t="s">
        <v>999</v>
      </c>
      <c r="W101" t="s">
        <v>445</v>
      </c>
      <c r="X101" t="s">
        <v>446</v>
      </c>
    </row>
    <row r="102" spans="1:24">
      <c r="A102">
        <v>10725</v>
      </c>
      <c r="B102" t="s">
        <v>988</v>
      </c>
      <c r="C102" t="s">
        <v>1000</v>
      </c>
      <c r="D102" t="s">
        <v>1001</v>
      </c>
      <c r="E102" t="s">
        <v>1002</v>
      </c>
      <c r="F102" t="s">
        <v>450</v>
      </c>
      <c r="G102" t="s">
        <v>437</v>
      </c>
      <c r="H102" t="s">
        <v>438</v>
      </c>
      <c r="I102" s="74">
        <v>51</v>
      </c>
      <c r="J102" s="74">
        <v>25</v>
      </c>
      <c r="K102" s="74">
        <v>26</v>
      </c>
      <c r="L102" s="74">
        <v>0</v>
      </c>
      <c r="M102" s="74">
        <v>1.7323028252856301</v>
      </c>
      <c r="N102" s="75">
        <v>44651</v>
      </c>
      <c r="P102" t="s">
        <v>469</v>
      </c>
      <c r="R102" t="s">
        <v>1003</v>
      </c>
      <c r="S102" t="s">
        <v>1004</v>
      </c>
      <c r="T102" t="s">
        <v>443</v>
      </c>
      <c r="U102" s="75">
        <v>43320</v>
      </c>
      <c r="V102" t="s">
        <v>1005</v>
      </c>
      <c r="W102" t="s">
        <v>450</v>
      </c>
      <c r="X102" t="s">
        <v>455</v>
      </c>
    </row>
    <row r="103" spans="1:24">
      <c r="A103">
        <v>10893</v>
      </c>
      <c r="B103" t="s">
        <v>988</v>
      </c>
      <c r="C103" t="s">
        <v>1006</v>
      </c>
      <c r="D103" t="s">
        <v>1007</v>
      </c>
      <c r="E103" t="s">
        <v>1008</v>
      </c>
      <c r="F103" t="s">
        <v>450</v>
      </c>
      <c r="G103" t="s">
        <v>437</v>
      </c>
      <c r="H103" t="s">
        <v>619</v>
      </c>
      <c r="I103" s="74">
        <v>50</v>
      </c>
      <c r="J103" s="74">
        <v>47</v>
      </c>
      <c r="K103" s="74">
        <v>3</v>
      </c>
      <c r="L103" s="74">
        <v>0</v>
      </c>
      <c r="M103" s="74">
        <v>2.2534570541721601</v>
      </c>
      <c r="N103" s="75">
        <v>44286</v>
      </c>
      <c r="P103" t="s">
        <v>469</v>
      </c>
      <c r="R103" t="s">
        <v>1009</v>
      </c>
      <c r="S103" t="s">
        <v>1010</v>
      </c>
      <c r="T103" t="s">
        <v>443</v>
      </c>
      <c r="U103" s="75">
        <v>44169</v>
      </c>
      <c r="V103" t="s">
        <v>1011</v>
      </c>
      <c r="W103" t="s">
        <v>450</v>
      </c>
      <c r="X103" t="s">
        <v>455</v>
      </c>
    </row>
    <row r="104" spans="1:24">
      <c r="A104">
        <v>11105</v>
      </c>
      <c r="B104" t="s">
        <v>1012</v>
      </c>
      <c r="C104" t="s">
        <v>1013</v>
      </c>
      <c r="D104" t="s">
        <v>1014</v>
      </c>
      <c r="E104" t="s">
        <v>1015</v>
      </c>
      <c r="F104" t="s">
        <v>436</v>
      </c>
      <c r="G104" t="s">
        <v>437</v>
      </c>
      <c r="H104" t="s">
        <v>438</v>
      </c>
      <c r="I104" s="74">
        <v>1</v>
      </c>
      <c r="J104" s="74">
        <v>0</v>
      </c>
      <c r="K104" s="74">
        <v>0</v>
      </c>
      <c r="L104" s="74">
        <v>1</v>
      </c>
      <c r="M104" s="74">
        <v>6.0598681508300598E-2</v>
      </c>
      <c r="P104" t="s">
        <v>439</v>
      </c>
      <c r="Q104" t="s">
        <v>451</v>
      </c>
      <c r="R104" t="s">
        <v>1016</v>
      </c>
      <c r="T104" t="s">
        <v>443</v>
      </c>
      <c r="U104" s="75">
        <v>44642</v>
      </c>
      <c r="V104" t="s">
        <v>1017</v>
      </c>
      <c r="W104" t="s">
        <v>445</v>
      </c>
      <c r="X104" t="s">
        <v>446</v>
      </c>
    </row>
    <row r="105" spans="1:24">
      <c r="A105">
        <v>5322</v>
      </c>
      <c r="B105" t="s">
        <v>1012</v>
      </c>
      <c r="C105" t="s">
        <v>1018</v>
      </c>
      <c r="D105" t="s">
        <v>1019</v>
      </c>
      <c r="E105" t="s">
        <v>1020</v>
      </c>
      <c r="F105" t="s">
        <v>450</v>
      </c>
      <c r="G105" t="s">
        <v>437</v>
      </c>
      <c r="H105" t="s">
        <v>438</v>
      </c>
      <c r="I105" s="74">
        <v>3</v>
      </c>
      <c r="J105" s="74">
        <v>0</v>
      </c>
      <c r="K105" s="74">
        <v>3</v>
      </c>
      <c r="L105" s="74">
        <v>0</v>
      </c>
      <c r="M105" s="74">
        <v>0.27980891952514603</v>
      </c>
      <c r="N105" s="75">
        <v>43281</v>
      </c>
      <c r="P105" t="s">
        <v>439</v>
      </c>
      <c r="Q105" t="s">
        <v>451</v>
      </c>
      <c r="R105" t="s">
        <v>1021</v>
      </c>
      <c r="S105" t="s">
        <v>1022</v>
      </c>
      <c r="T105" t="s">
        <v>443</v>
      </c>
      <c r="U105" s="75">
        <v>42328</v>
      </c>
      <c r="V105" t="s">
        <v>1023</v>
      </c>
      <c r="W105" t="s">
        <v>450</v>
      </c>
      <c r="X105" t="s">
        <v>446</v>
      </c>
    </row>
    <row r="106" spans="1:24">
      <c r="A106">
        <v>10634</v>
      </c>
      <c r="B106" t="s">
        <v>1012</v>
      </c>
      <c r="C106" t="s">
        <v>1024</v>
      </c>
      <c r="D106" t="s">
        <v>1025</v>
      </c>
      <c r="E106" t="s">
        <v>1026</v>
      </c>
      <c r="F106" t="s">
        <v>450</v>
      </c>
      <c r="G106" t="s">
        <v>437</v>
      </c>
      <c r="H106" t="s">
        <v>438</v>
      </c>
      <c r="I106" s="74">
        <v>1</v>
      </c>
      <c r="J106" s="74">
        <v>0</v>
      </c>
      <c r="K106" s="74">
        <v>1</v>
      </c>
      <c r="L106" s="74">
        <v>0</v>
      </c>
      <c r="M106" s="74">
        <v>6.9012800598144505E-2</v>
      </c>
      <c r="N106" s="75">
        <v>44651</v>
      </c>
      <c r="P106" t="s">
        <v>439</v>
      </c>
      <c r="Q106" t="s">
        <v>451</v>
      </c>
      <c r="R106" t="s">
        <v>1027</v>
      </c>
      <c r="S106" t="s">
        <v>1028</v>
      </c>
      <c r="T106" t="s">
        <v>443</v>
      </c>
      <c r="U106" s="75">
        <v>43658</v>
      </c>
      <c r="V106" t="s">
        <v>1029</v>
      </c>
      <c r="W106" t="s">
        <v>450</v>
      </c>
      <c r="X106" t="s">
        <v>455</v>
      </c>
    </row>
    <row r="107" spans="1:24">
      <c r="A107">
        <v>11113</v>
      </c>
      <c r="B107" t="s">
        <v>1030</v>
      </c>
      <c r="C107" t="s">
        <v>1031</v>
      </c>
      <c r="D107" t="s">
        <v>1032</v>
      </c>
      <c r="E107" t="s">
        <v>1033</v>
      </c>
      <c r="F107" t="s">
        <v>436</v>
      </c>
      <c r="G107" t="s">
        <v>437</v>
      </c>
      <c r="H107" t="s">
        <v>438</v>
      </c>
      <c r="I107" s="74">
        <v>1</v>
      </c>
      <c r="J107" s="74">
        <v>0</v>
      </c>
      <c r="K107" s="74">
        <v>0</v>
      </c>
      <c r="L107" s="74">
        <v>1</v>
      </c>
      <c r="M107" s="74">
        <v>4.03853850515054E-2</v>
      </c>
      <c r="P107" t="s">
        <v>439</v>
      </c>
      <c r="Q107" t="s">
        <v>440</v>
      </c>
      <c r="R107" t="s">
        <v>1034</v>
      </c>
      <c r="T107" t="s">
        <v>443</v>
      </c>
      <c r="U107" s="75">
        <v>45008</v>
      </c>
      <c r="V107" t="s">
        <v>1035</v>
      </c>
      <c r="W107" t="s">
        <v>445</v>
      </c>
      <c r="X107" t="s">
        <v>446</v>
      </c>
    </row>
    <row r="108" spans="1:24">
      <c r="A108">
        <v>11278</v>
      </c>
      <c r="B108" t="s">
        <v>1036</v>
      </c>
      <c r="C108" t="s">
        <v>1037</v>
      </c>
      <c r="D108" t="s">
        <v>1038</v>
      </c>
      <c r="E108" t="s">
        <v>1039</v>
      </c>
      <c r="F108" t="s">
        <v>436</v>
      </c>
      <c r="G108" t="s">
        <v>437</v>
      </c>
      <c r="H108" t="s">
        <v>438</v>
      </c>
      <c r="I108" s="74">
        <v>2</v>
      </c>
      <c r="J108" s="74">
        <v>0</v>
      </c>
      <c r="K108" s="74">
        <v>0</v>
      </c>
      <c r="L108" s="74">
        <v>2</v>
      </c>
      <c r="M108" s="74">
        <v>0.15225506706578601</v>
      </c>
      <c r="P108" t="s">
        <v>439</v>
      </c>
      <c r="Q108" t="s">
        <v>440</v>
      </c>
      <c r="R108" t="s">
        <v>1040</v>
      </c>
      <c r="S108" t="s">
        <v>1041</v>
      </c>
      <c r="T108" t="s">
        <v>443</v>
      </c>
      <c r="U108" s="75">
        <v>44985</v>
      </c>
      <c r="V108" t="s">
        <v>1042</v>
      </c>
      <c r="W108" t="s">
        <v>445</v>
      </c>
      <c r="X108" t="s">
        <v>446</v>
      </c>
    </row>
    <row r="109" spans="1:24">
      <c r="A109">
        <v>10554</v>
      </c>
      <c r="B109" t="s">
        <v>1036</v>
      </c>
      <c r="C109" t="s">
        <v>1037</v>
      </c>
      <c r="D109" t="s">
        <v>1043</v>
      </c>
      <c r="E109" t="s">
        <v>1044</v>
      </c>
      <c r="F109" t="s">
        <v>436</v>
      </c>
      <c r="G109" t="s">
        <v>437</v>
      </c>
      <c r="H109" t="s">
        <v>438</v>
      </c>
      <c r="I109" s="74">
        <v>2</v>
      </c>
      <c r="J109" s="74">
        <v>0</v>
      </c>
      <c r="K109" s="74">
        <v>0</v>
      </c>
      <c r="L109" s="74">
        <v>2</v>
      </c>
      <c r="M109" s="74">
        <v>0.18120394210815399</v>
      </c>
      <c r="P109" t="s">
        <v>439</v>
      </c>
      <c r="Q109" t="s">
        <v>440</v>
      </c>
      <c r="R109" t="s">
        <v>1045</v>
      </c>
      <c r="S109" t="s">
        <v>1046</v>
      </c>
      <c r="T109" t="s">
        <v>443</v>
      </c>
      <c r="U109" s="75">
        <v>43544</v>
      </c>
      <c r="V109" t="s">
        <v>1047</v>
      </c>
      <c r="W109" t="s">
        <v>445</v>
      </c>
      <c r="X109" t="s">
        <v>455</v>
      </c>
    </row>
    <row r="110" spans="1:24">
      <c r="A110">
        <v>11233</v>
      </c>
      <c r="B110" t="s">
        <v>1048</v>
      </c>
      <c r="C110" t="s">
        <v>1049</v>
      </c>
      <c r="D110" t="s">
        <v>1050</v>
      </c>
      <c r="E110" t="s">
        <v>1051</v>
      </c>
      <c r="F110" t="s">
        <v>436</v>
      </c>
      <c r="G110" t="s">
        <v>437</v>
      </c>
      <c r="H110" t="s">
        <v>438</v>
      </c>
      <c r="I110" s="74">
        <v>1</v>
      </c>
      <c r="J110" s="74">
        <v>0</v>
      </c>
      <c r="K110" s="74">
        <v>0</v>
      </c>
      <c r="L110" s="74">
        <v>1</v>
      </c>
      <c r="M110" s="74">
        <v>4.0410276840787997E-2</v>
      </c>
      <c r="P110" t="s">
        <v>439</v>
      </c>
      <c r="Q110" t="s">
        <v>451</v>
      </c>
      <c r="R110" t="s">
        <v>1052</v>
      </c>
      <c r="T110" t="s">
        <v>443</v>
      </c>
      <c r="U110" s="75">
        <v>44910</v>
      </c>
      <c r="V110" t="s">
        <v>1053</v>
      </c>
      <c r="W110" t="s">
        <v>445</v>
      </c>
      <c r="X110" t="s">
        <v>455</v>
      </c>
    </row>
    <row r="111" spans="1:24">
      <c r="A111">
        <v>11300</v>
      </c>
      <c r="B111" t="s">
        <v>1054</v>
      </c>
      <c r="C111" t="s">
        <v>1055</v>
      </c>
      <c r="D111" t="s">
        <v>1056</v>
      </c>
      <c r="E111" t="s">
        <v>1057</v>
      </c>
      <c r="F111" t="s">
        <v>436</v>
      </c>
      <c r="G111" t="s">
        <v>437</v>
      </c>
      <c r="H111" t="s">
        <v>438</v>
      </c>
      <c r="I111" s="74">
        <v>1</v>
      </c>
      <c r="J111" s="74">
        <v>0</v>
      </c>
      <c r="K111" s="74">
        <v>0</v>
      </c>
      <c r="L111" s="74">
        <v>1</v>
      </c>
      <c r="M111" s="74">
        <v>7.34544277878032E-2</v>
      </c>
      <c r="P111" t="s">
        <v>439</v>
      </c>
      <c r="Q111" t="s">
        <v>451</v>
      </c>
      <c r="R111" t="s">
        <v>1058</v>
      </c>
      <c r="T111" t="s">
        <v>443</v>
      </c>
      <c r="U111" s="75">
        <v>44978</v>
      </c>
      <c r="V111" t="s">
        <v>540</v>
      </c>
      <c r="W111" t="s">
        <v>445</v>
      </c>
      <c r="X111" t="s">
        <v>446</v>
      </c>
    </row>
    <row r="112" spans="1:24">
      <c r="A112">
        <v>11275</v>
      </c>
      <c r="B112" t="s">
        <v>1059</v>
      </c>
      <c r="C112" t="s">
        <v>1060</v>
      </c>
      <c r="D112" t="s">
        <v>1061</v>
      </c>
      <c r="E112" t="s">
        <v>608</v>
      </c>
      <c r="F112" t="s">
        <v>436</v>
      </c>
      <c r="G112" t="s">
        <v>437</v>
      </c>
      <c r="H112" t="s">
        <v>619</v>
      </c>
      <c r="I112" s="74">
        <v>171</v>
      </c>
      <c r="J112" s="74">
        <v>0</v>
      </c>
      <c r="K112" s="74">
        <v>0</v>
      </c>
      <c r="L112" s="74">
        <v>171</v>
      </c>
      <c r="M112" s="74">
        <v>6.9569818946935102</v>
      </c>
      <c r="P112" t="s">
        <v>469</v>
      </c>
      <c r="R112" t="s">
        <v>1062</v>
      </c>
      <c r="T112" t="s">
        <v>443</v>
      </c>
      <c r="U112" s="75">
        <v>45086</v>
      </c>
      <c r="V112" t="s">
        <v>1063</v>
      </c>
      <c r="W112" t="s">
        <v>445</v>
      </c>
      <c r="X112" t="s">
        <v>455</v>
      </c>
    </row>
    <row r="113" spans="1:24">
      <c r="A113">
        <v>10182</v>
      </c>
      <c r="B113" t="s">
        <v>1064</v>
      </c>
      <c r="C113" t="s">
        <v>1065</v>
      </c>
      <c r="D113" t="s">
        <v>1066</v>
      </c>
      <c r="E113" t="s">
        <v>1067</v>
      </c>
      <c r="F113" t="s">
        <v>450</v>
      </c>
      <c r="G113" t="s">
        <v>437</v>
      </c>
      <c r="H113" t="s">
        <v>619</v>
      </c>
      <c r="I113" s="74">
        <v>49</v>
      </c>
      <c r="J113" s="74">
        <v>17</v>
      </c>
      <c r="K113" s="74">
        <v>32</v>
      </c>
      <c r="L113" s="74">
        <v>0</v>
      </c>
      <c r="M113" s="74">
        <v>0.67728016128540003</v>
      </c>
      <c r="N113" s="75">
        <v>44104</v>
      </c>
      <c r="P113" t="s">
        <v>469</v>
      </c>
      <c r="R113" t="s">
        <v>1068</v>
      </c>
      <c r="S113" t="s">
        <v>1069</v>
      </c>
      <c r="T113" t="s">
        <v>443</v>
      </c>
      <c r="U113" s="75">
        <v>43031</v>
      </c>
      <c r="V113" t="s">
        <v>1070</v>
      </c>
      <c r="W113" t="s">
        <v>450</v>
      </c>
      <c r="X113" t="s">
        <v>455</v>
      </c>
    </row>
    <row r="114" spans="1:24">
      <c r="A114">
        <v>10183</v>
      </c>
      <c r="B114" t="s">
        <v>1064</v>
      </c>
      <c r="C114" t="s">
        <v>1071</v>
      </c>
      <c r="D114" t="s">
        <v>1072</v>
      </c>
      <c r="E114" t="s">
        <v>1067</v>
      </c>
      <c r="F114" t="s">
        <v>450</v>
      </c>
      <c r="G114" t="s">
        <v>437</v>
      </c>
      <c r="H114" t="s">
        <v>619</v>
      </c>
      <c r="I114" s="74">
        <v>107</v>
      </c>
      <c r="J114" s="74">
        <v>105</v>
      </c>
      <c r="K114" s="74">
        <v>2</v>
      </c>
      <c r="L114" s="74">
        <v>0</v>
      </c>
      <c r="M114" s="74">
        <v>4.4447352424621602</v>
      </c>
      <c r="N114" s="75">
        <v>43281</v>
      </c>
      <c r="P114" t="s">
        <v>469</v>
      </c>
      <c r="R114" t="s">
        <v>1073</v>
      </c>
      <c r="S114" t="s">
        <v>1069</v>
      </c>
      <c r="T114" t="s">
        <v>443</v>
      </c>
      <c r="U114" s="75">
        <v>43031</v>
      </c>
      <c r="V114" t="s">
        <v>1074</v>
      </c>
      <c r="W114" t="s">
        <v>450</v>
      </c>
      <c r="X114" t="s">
        <v>455</v>
      </c>
    </row>
    <row r="115" spans="1:24">
      <c r="A115">
        <v>11063</v>
      </c>
      <c r="B115" t="s">
        <v>1075</v>
      </c>
      <c r="C115" t="s">
        <v>1076</v>
      </c>
      <c r="D115" t="s">
        <v>1077</v>
      </c>
      <c r="E115" t="s">
        <v>1078</v>
      </c>
      <c r="F115" t="s">
        <v>450</v>
      </c>
      <c r="G115" t="s">
        <v>437</v>
      </c>
      <c r="H115" t="s">
        <v>619</v>
      </c>
      <c r="I115" s="74">
        <v>14</v>
      </c>
      <c r="J115" s="74">
        <v>0</v>
      </c>
      <c r="K115" s="74">
        <v>8</v>
      </c>
      <c r="L115" s="74">
        <v>6</v>
      </c>
      <c r="M115" s="74">
        <v>0.943003027124934</v>
      </c>
      <c r="N115" s="75">
        <v>44926</v>
      </c>
      <c r="P115" t="s">
        <v>439</v>
      </c>
      <c r="Q115" t="s">
        <v>451</v>
      </c>
      <c r="R115" t="s">
        <v>1079</v>
      </c>
      <c r="S115" t="s">
        <v>1080</v>
      </c>
      <c r="T115" t="s">
        <v>443</v>
      </c>
      <c r="U115" s="75">
        <v>44603</v>
      </c>
      <c r="V115" t="s">
        <v>1081</v>
      </c>
      <c r="W115" t="s">
        <v>450</v>
      </c>
      <c r="X115" t="s">
        <v>455</v>
      </c>
    </row>
    <row r="116" spans="1:24">
      <c r="A116">
        <v>10858</v>
      </c>
      <c r="B116" t="s">
        <v>1075</v>
      </c>
      <c r="C116" t="s">
        <v>1082</v>
      </c>
      <c r="D116" t="s">
        <v>1083</v>
      </c>
      <c r="E116" t="s">
        <v>1084</v>
      </c>
      <c r="F116" t="s">
        <v>450</v>
      </c>
      <c r="G116" t="s">
        <v>437</v>
      </c>
      <c r="H116" t="s">
        <v>619</v>
      </c>
      <c r="I116" s="74">
        <v>95</v>
      </c>
      <c r="J116" s="74">
        <v>94</v>
      </c>
      <c r="K116" s="74">
        <v>1</v>
      </c>
      <c r="L116" s="74">
        <v>0</v>
      </c>
      <c r="M116" s="74">
        <v>8.2636742353123207</v>
      </c>
      <c r="N116" s="75">
        <v>43921</v>
      </c>
      <c r="P116" t="s">
        <v>469</v>
      </c>
      <c r="R116" t="s">
        <v>1085</v>
      </c>
      <c r="S116" t="s">
        <v>1086</v>
      </c>
      <c r="T116" t="s">
        <v>443</v>
      </c>
      <c r="U116" s="75">
        <v>43801</v>
      </c>
      <c r="V116" t="s">
        <v>1087</v>
      </c>
      <c r="W116" t="s">
        <v>450</v>
      </c>
      <c r="X116" t="s">
        <v>455</v>
      </c>
    </row>
    <row r="117" spans="1:24">
      <c r="A117">
        <v>11006</v>
      </c>
      <c r="B117" t="s">
        <v>1088</v>
      </c>
      <c r="C117" t="s">
        <v>1089</v>
      </c>
      <c r="D117" t="s">
        <v>1090</v>
      </c>
      <c r="E117" t="s">
        <v>1091</v>
      </c>
      <c r="F117" t="s">
        <v>436</v>
      </c>
      <c r="G117" t="s">
        <v>437</v>
      </c>
      <c r="H117" t="s">
        <v>438</v>
      </c>
      <c r="I117" s="74">
        <v>38</v>
      </c>
      <c r="J117" s="74">
        <v>0</v>
      </c>
      <c r="K117" s="74">
        <v>0</v>
      </c>
      <c r="L117" s="74">
        <v>38</v>
      </c>
      <c r="M117" s="74">
        <v>0.699352191104475</v>
      </c>
      <c r="R117" t="s">
        <v>1092</v>
      </c>
      <c r="T117" t="s">
        <v>443</v>
      </c>
      <c r="U117" s="75">
        <v>44333</v>
      </c>
      <c r="V117" t="s">
        <v>795</v>
      </c>
      <c r="W117" t="s">
        <v>445</v>
      </c>
      <c r="X117" t="s">
        <v>446</v>
      </c>
    </row>
    <row r="118" spans="1:24">
      <c r="A118">
        <v>11167</v>
      </c>
      <c r="B118" t="s">
        <v>1088</v>
      </c>
      <c r="C118" t="s">
        <v>1093</v>
      </c>
      <c r="D118" t="s">
        <v>1094</v>
      </c>
      <c r="E118" t="s">
        <v>767</v>
      </c>
      <c r="F118" t="s">
        <v>436</v>
      </c>
      <c r="G118" t="s">
        <v>437</v>
      </c>
      <c r="H118" t="s">
        <v>438</v>
      </c>
      <c r="I118" s="74">
        <v>65</v>
      </c>
      <c r="J118" s="74">
        <v>0</v>
      </c>
      <c r="K118" s="74">
        <v>0</v>
      </c>
      <c r="L118" s="74">
        <v>65</v>
      </c>
      <c r="M118" s="74">
        <v>1.2993383816342601</v>
      </c>
      <c r="P118" t="s">
        <v>439</v>
      </c>
      <c r="Q118" t="s">
        <v>451</v>
      </c>
      <c r="R118" t="s">
        <v>1095</v>
      </c>
      <c r="T118" t="s">
        <v>443</v>
      </c>
      <c r="U118" s="75">
        <v>44575</v>
      </c>
      <c r="V118" t="s">
        <v>1096</v>
      </c>
      <c r="W118" t="s">
        <v>445</v>
      </c>
      <c r="X118" t="s">
        <v>446</v>
      </c>
    </row>
    <row r="119" spans="1:24">
      <c r="A119">
        <v>10910</v>
      </c>
      <c r="B119" t="s">
        <v>1097</v>
      </c>
      <c r="C119" t="s">
        <v>1098</v>
      </c>
      <c r="D119" t="s">
        <v>1099</v>
      </c>
      <c r="E119" t="s">
        <v>1100</v>
      </c>
      <c r="F119" t="s">
        <v>436</v>
      </c>
      <c r="G119" t="s">
        <v>437</v>
      </c>
      <c r="H119" t="s">
        <v>438</v>
      </c>
      <c r="I119" s="74">
        <v>1</v>
      </c>
      <c r="J119" s="74">
        <v>0</v>
      </c>
      <c r="K119" s="74">
        <v>0</v>
      </c>
      <c r="L119" s="74">
        <v>1</v>
      </c>
      <c r="M119" s="74">
        <v>7.9923496212320894E-2</v>
      </c>
      <c r="P119" t="s">
        <v>439</v>
      </c>
      <c r="Q119" t="s">
        <v>451</v>
      </c>
      <c r="R119" t="s">
        <v>1101</v>
      </c>
      <c r="T119" t="s">
        <v>443</v>
      </c>
      <c r="U119" s="75">
        <v>44029</v>
      </c>
      <c r="V119" t="s">
        <v>1102</v>
      </c>
      <c r="W119" t="s">
        <v>445</v>
      </c>
      <c r="X119" t="s">
        <v>446</v>
      </c>
    </row>
    <row r="120" spans="1:24">
      <c r="A120">
        <v>11055</v>
      </c>
      <c r="B120" t="s">
        <v>1097</v>
      </c>
      <c r="C120" t="s">
        <v>1103</v>
      </c>
      <c r="D120" t="s">
        <v>1104</v>
      </c>
      <c r="E120" t="s">
        <v>1105</v>
      </c>
      <c r="F120" t="s">
        <v>436</v>
      </c>
      <c r="G120" t="s">
        <v>437</v>
      </c>
      <c r="H120" t="s">
        <v>438</v>
      </c>
      <c r="I120" s="74">
        <v>1</v>
      </c>
      <c r="J120" s="74">
        <v>0</v>
      </c>
      <c r="K120" s="74">
        <v>0</v>
      </c>
      <c r="L120" s="74">
        <v>1</v>
      </c>
      <c r="M120" s="74">
        <v>1.62245941082849E-2</v>
      </c>
      <c r="P120" t="s">
        <v>439</v>
      </c>
      <c r="Q120" t="s">
        <v>440</v>
      </c>
      <c r="R120" t="s">
        <v>1106</v>
      </c>
      <c r="T120" t="s">
        <v>443</v>
      </c>
      <c r="U120" s="75">
        <v>43685</v>
      </c>
      <c r="V120" t="s">
        <v>1107</v>
      </c>
      <c r="W120" t="s">
        <v>445</v>
      </c>
      <c r="X120" t="s">
        <v>446</v>
      </c>
    </row>
    <row r="121" spans="1:24">
      <c r="A121">
        <v>11250</v>
      </c>
      <c r="B121" t="s">
        <v>1108</v>
      </c>
      <c r="C121" t="s">
        <v>1109</v>
      </c>
      <c r="D121" t="s">
        <v>1110</v>
      </c>
      <c r="E121" t="s">
        <v>1111</v>
      </c>
      <c r="F121" t="s">
        <v>436</v>
      </c>
      <c r="G121" t="s">
        <v>437</v>
      </c>
      <c r="H121" t="s">
        <v>438</v>
      </c>
      <c r="I121" s="74">
        <v>1</v>
      </c>
      <c r="J121" s="74">
        <v>0</v>
      </c>
      <c r="K121" s="74">
        <v>0</v>
      </c>
      <c r="L121" s="74">
        <v>1</v>
      </c>
      <c r="M121" s="74">
        <v>0.13891487479026099</v>
      </c>
      <c r="P121" t="s">
        <v>439</v>
      </c>
      <c r="Q121" t="s">
        <v>451</v>
      </c>
      <c r="R121" t="s">
        <v>1112</v>
      </c>
      <c r="T121" t="s">
        <v>443</v>
      </c>
      <c r="U121" s="75">
        <v>45069</v>
      </c>
      <c r="V121" t="s">
        <v>1113</v>
      </c>
      <c r="W121" t="s">
        <v>445</v>
      </c>
      <c r="X121" t="s">
        <v>455</v>
      </c>
    </row>
    <row r="122" spans="1:24">
      <c r="A122">
        <v>11174</v>
      </c>
      <c r="B122" t="s">
        <v>1108</v>
      </c>
      <c r="C122" t="s">
        <v>1114</v>
      </c>
      <c r="D122" t="s">
        <v>1115</v>
      </c>
      <c r="E122" t="s">
        <v>1116</v>
      </c>
      <c r="F122" t="s">
        <v>450</v>
      </c>
      <c r="G122" t="s">
        <v>437</v>
      </c>
      <c r="H122" t="s">
        <v>438</v>
      </c>
      <c r="I122" s="74">
        <v>1</v>
      </c>
      <c r="J122" s="74">
        <v>0</v>
      </c>
      <c r="K122" s="74">
        <v>1</v>
      </c>
      <c r="L122" s="74">
        <v>0</v>
      </c>
      <c r="M122" s="74">
        <v>0.13800191947743801</v>
      </c>
      <c r="N122" s="75">
        <v>45016</v>
      </c>
      <c r="P122" t="s">
        <v>439</v>
      </c>
      <c r="Q122" t="s">
        <v>440</v>
      </c>
      <c r="R122" t="s">
        <v>1117</v>
      </c>
      <c r="S122" t="s">
        <v>1118</v>
      </c>
      <c r="T122" t="s">
        <v>443</v>
      </c>
      <c r="U122" s="75">
        <v>44574</v>
      </c>
      <c r="V122" t="s">
        <v>1119</v>
      </c>
      <c r="W122" t="s">
        <v>450</v>
      </c>
      <c r="X122" t="s">
        <v>446</v>
      </c>
    </row>
    <row r="123" spans="1:24">
      <c r="A123">
        <v>11128</v>
      </c>
      <c r="B123" t="s">
        <v>1108</v>
      </c>
      <c r="C123" t="s">
        <v>1120</v>
      </c>
      <c r="D123" t="s">
        <v>1121</v>
      </c>
      <c r="E123" t="s">
        <v>1122</v>
      </c>
      <c r="F123" t="s">
        <v>436</v>
      </c>
      <c r="G123" t="s">
        <v>437</v>
      </c>
      <c r="H123" t="s">
        <v>438</v>
      </c>
      <c r="I123" s="74">
        <v>1</v>
      </c>
      <c r="J123" s="74">
        <v>0</v>
      </c>
      <c r="K123" s="74">
        <v>0</v>
      </c>
      <c r="L123" s="74">
        <v>1</v>
      </c>
      <c r="M123" s="74">
        <v>2.5984756830072901E-2</v>
      </c>
      <c r="P123" t="s">
        <v>439</v>
      </c>
      <c r="Q123" t="s">
        <v>440</v>
      </c>
      <c r="R123" t="s">
        <v>1123</v>
      </c>
      <c r="S123" t="s">
        <v>1124</v>
      </c>
      <c r="T123" t="s">
        <v>443</v>
      </c>
      <c r="U123" s="75">
        <v>44582</v>
      </c>
      <c r="V123" t="s">
        <v>1125</v>
      </c>
      <c r="W123" t="s">
        <v>445</v>
      </c>
      <c r="X123" t="s">
        <v>446</v>
      </c>
    </row>
    <row r="124" spans="1:24">
      <c r="A124">
        <v>10952</v>
      </c>
      <c r="B124" t="s">
        <v>1108</v>
      </c>
      <c r="C124" t="s">
        <v>1126</v>
      </c>
      <c r="D124" t="s">
        <v>1127</v>
      </c>
      <c r="E124" t="s">
        <v>1128</v>
      </c>
      <c r="F124" t="s">
        <v>450</v>
      </c>
      <c r="G124" t="s">
        <v>437</v>
      </c>
      <c r="H124" t="s">
        <v>438</v>
      </c>
      <c r="I124" s="74">
        <v>1</v>
      </c>
      <c r="J124" s="74">
        <v>0</v>
      </c>
      <c r="K124" s="74">
        <v>1</v>
      </c>
      <c r="L124" s="74">
        <v>0</v>
      </c>
      <c r="M124" s="74">
        <v>0.193499333584563</v>
      </c>
      <c r="N124" s="75">
        <v>44469</v>
      </c>
      <c r="P124" t="s">
        <v>439</v>
      </c>
      <c r="Q124" t="s">
        <v>440</v>
      </c>
      <c r="R124" t="s">
        <v>1129</v>
      </c>
      <c r="S124" t="s">
        <v>1130</v>
      </c>
      <c r="T124" t="s">
        <v>443</v>
      </c>
      <c r="V124" t="s">
        <v>1131</v>
      </c>
      <c r="W124" t="s">
        <v>450</v>
      </c>
      <c r="X124" t="s">
        <v>446</v>
      </c>
    </row>
    <row r="125" spans="1:24">
      <c r="A125">
        <v>11133</v>
      </c>
      <c r="B125" t="s">
        <v>1132</v>
      </c>
      <c r="C125" t="s">
        <v>1133</v>
      </c>
      <c r="D125" t="s">
        <v>1134</v>
      </c>
      <c r="E125" t="s">
        <v>1135</v>
      </c>
      <c r="F125" t="s">
        <v>450</v>
      </c>
      <c r="G125" t="s">
        <v>437</v>
      </c>
      <c r="H125" t="s">
        <v>438</v>
      </c>
      <c r="I125" s="74">
        <v>1</v>
      </c>
      <c r="J125" s="74">
        <v>0</v>
      </c>
      <c r="K125" s="74">
        <v>1</v>
      </c>
      <c r="L125" s="74">
        <v>0</v>
      </c>
      <c r="M125" s="74">
        <v>7.2884190192127399E-2</v>
      </c>
      <c r="N125" s="75">
        <v>44651</v>
      </c>
      <c r="P125" t="s">
        <v>439</v>
      </c>
      <c r="Q125" t="s">
        <v>451</v>
      </c>
      <c r="R125" t="s">
        <v>1136</v>
      </c>
      <c r="S125" t="s">
        <v>1137</v>
      </c>
      <c r="T125" t="s">
        <v>443</v>
      </c>
      <c r="U125" s="75">
        <v>44498</v>
      </c>
      <c r="V125" t="s">
        <v>1138</v>
      </c>
      <c r="W125" t="s">
        <v>450</v>
      </c>
      <c r="X125" t="s">
        <v>446</v>
      </c>
    </row>
    <row r="126" spans="1:24">
      <c r="A126">
        <v>10965</v>
      </c>
      <c r="B126" t="s">
        <v>1132</v>
      </c>
      <c r="C126" t="s">
        <v>1133</v>
      </c>
      <c r="D126" t="s">
        <v>1139</v>
      </c>
      <c r="E126" t="s">
        <v>1140</v>
      </c>
      <c r="F126" t="s">
        <v>436</v>
      </c>
      <c r="G126" t="s">
        <v>437</v>
      </c>
      <c r="H126" t="s">
        <v>438</v>
      </c>
      <c r="I126" s="74">
        <v>2</v>
      </c>
      <c r="J126" s="74">
        <v>0</v>
      </c>
      <c r="K126" s="74">
        <v>0</v>
      </c>
      <c r="L126" s="74">
        <v>2</v>
      </c>
      <c r="M126" s="74">
        <v>6.5100478714629498E-2</v>
      </c>
      <c r="P126" t="s">
        <v>439</v>
      </c>
      <c r="Q126" t="s">
        <v>451</v>
      </c>
      <c r="R126" t="s">
        <v>1141</v>
      </c>
      <c r="S126" t="s">
        <v>1142</v>
      </c>
      <c r="T126" t="s">
        <v>443</v>
      </c>
      <c r="U126" s="75">
        <v>44258</v>
      </c>
      <c r="V126" t="s">
        <v>1143</v>
      </c>
      <c r="W126" t="s">
        <v>445</v>
      </c>
      <c r="X126" t="s">
        <v>446</v>
      </c>
    </row>
    <row r="127" spans="1:24">
      <c r="A127">
        <v>5327</v>
      </c>
      <c r="B127" t="s">
        <v>1144</v>
      </c>
      <c r="C127" t="s">
        <v>1145</v>
      </c>
      <c r="D127" t="s">
        <v>1146</v>
      </c>
      <c r="E127" t="s">
        <v>1147</v>
      </c>
      <c r="F127" t="s">
        <v>450</v>
      </c>
      <c r="G127" t="s">
        <v>437</v>
      </c>
      <c r="H127" t="s">
        <v>438</v>
      </c>
      <c r="I127" s="74">
        <v>1</v>
      </c>
      <c r="J127" s="74">
        <v>0</v>
      </c>
      <c r="K127" s="74">
        <v>1</v>
      </c>
      <c r="L127" s="74">
        <v>0</v>
      </c>
      <c r="M127" s="74">
        <v>6.9868584442138698E-2</v>
      </c>
      <c r="N127" s="75">
        <v>42460</v>
      </c>
      <c r="P127" t="s">
        <v>439</v>
      </c>
      <c r="Q127" t="s">
        <v>440</v>
      </c>
      <c r="R127" t="s">
        <v>1148</v>
      </c>
      <c r="S127" t="s">
        <v>1149</v>
      </c>
      <c r="T127" t="s">
        <v>443</v>
      </c>
      <c r="U127" s="75">
        <v>42174</v>
      </c>
      <c r="V127" t="s">
        <v>1150</v>
      </c>
      <c r="W127" t="s">
        <v>450</v>
      </c>
      <c r="X127" t="s">
        <v>455</v>
      </c>
    </row>
    <row r="128" spans="1:24">
      <c r="A128">
        <v>10856</v>
      </c>
      <c r="B128" t="s">
        <v>1151</v>
      </c>
      <c r="C128" t="s">
        <v>1152</v>
      </c>
      <c r="D128" t="s">
        <v>1153</v>
      </c>
      <c r="E128" t="s">
        <v>694</v>
      </c>
      <c r="F128" t="s">
        <v>436</v>
      </c>
      <c r="G128" t="s">
        <v>437</v>
      </c>
      <c r="H128" t="s">
        <v>438</v>
      </c>
      <c r="I128" s="74">
        <v>3</v>
      </c>
      <c r="J128" s="74">
        <v>0</v>
      </c>
      <c r="K128" s="74">
        <v>0</v>
      </c>
      <c r="L128" s="74">
        <v>3</v>
      </c>
      <c r="M128" s="74">
        <v>0.51374226827568203</v>
      </c>
      <c r="P128" t="s">
        <v>439</v>
      </c>
      <c r="Q128" t="s">
        <v>451</v>
      </c>
      <c r="R128" t="s">
        <v>1154</v>
      </c>
      <c r="S128" t="s">
        <v>1155</v>
      </c>
      <c r="T128" t="s">
        <v>443</v>
      </c>
      <c r="U128" s="75">
        <v>44026</v>
      </c>
      <c r="V128" t="s">
        <v>1156</v>
      </c>
      <c r="W128" t="s">
        <v>445</v>
      </c>
      <c r="X128" t="s">
        <v>446</v>
      </c>
    </row>
    <row r="129" spans="1:24">
      <c r="A129">
        <v>10912</v>
      </c>
      <c r="B129" t="s">
        <v>1151</v>
      </c>
      <c r="C129" t="s">
        <v>1157</v>
      </c>
      <c r="D129" t="s">
        <v>1158</v>
      </c>
      <c r="E129" t="s">
        <v>543</v>
      </c>
      <c r="F129" t="s">
        <v>436</v>
      </c>
      <c r="G129" t="s">
        <v>437</v>
      </c>
      <c r="H129" t="s">
        <v>438</v>
      </c>
      <c r="I129" s="74">
        <v>66</v>
      </c>
      <c r="J129" s="74">
        <v>0</v>
      </c>
      <c r="K129" s="74">
        <v>0</v>
      </c>
      <c r="L129" s="74">
        <v>66</v>
      </c>
      <c r="M129" s="74">
        <v>1.9736597726741101</v>
      </c>
      <c r="P129" t="s">
        <v>469</v>
      </c>
      <c r="R129" t="s">
        <v>1159</v>
      </c>
      <c r="S129" t="s">
        <v>1160</v>
      </c>
      <c r="T129" t="s">
        <v>443</v>
      </c>
      <c r="U129" s="75">
        <v>44239</v>
      </c>
      <c r="V129" t="s">
        <v>1161</v>
      </c>
      <c r="W129" t="s">
        <v>445</v>
      </c>
      <c r="X129" t="s">
        <v>446</v>
      </c>
    </row>
    <row r="130" spans="1:24">
      <c r="A130">
        <v>10654</v>
      </c>
      <c r="B130" t="s">
        <v>1162</v>
      </c>
      <c r="C130" t="s">
        <v>1163</v>
      </c>
      <c r="D130" t="s">
        <v>1164</v>
      </c>
      <c r="E130" t="s">
        <v>1165</v>
      </c>
      <c r="F130" t="s">
        <v>436</v>
      </c>
      <c r="G130" t="s">
        <v>437</v>
      </c>
      <c r="H130" t="s">
        <v>438</v>
      </c>
      <c r="I130" s="74">
        <v>4</v>
      </c>
      <c r="J130" s="74">
        <v>0</v>
      </c>
      <c r="K130" s="74">
        <v>0</v>
      </c>
      <c r="L130" s="74">
        <v>4</v>
      </c>
      <c r="M130" s="74">
        <v>4.1558625793457003E-2</v>
      </c>
      <c r="P130" t="s">
        <v>439</v>
      </c>
      <c r="Q130" t="s">
        <v>451</v>
      </c>
      <c r="R130" t="s">
        <v>1166</v>
      </c>
      <c r="T130" t="s">
        <v>443</v>
      </c>
      <c r="U130" s="75">
        <v>43657</v>
      </c>
      <c r="V130" t="s">
        <v>1167</v>
      </c>
      <c r="W130" t="s">
        <v>445</v>
      </c>
      <c r="X130" t="s">
        <v>446</v>
      </c>
    </row>
    <row r="131" spans="1:24">
      <c r="A131">
        <v>10806</v>
      </c>
      <c r="B131" t="s">
        <v>1168</v>
      </c>
      <c r="C131" t="s">
        <v>1169</v>
      </c>
      <c r="D131" t="s">
        <v>1170</v>
      </c>
      <c r="E131" t="s">
        <v>1171</v>
      </c>
      <c r="F131" t="s">
        <v>436</v>
      </c>
      <c r="G131" t="s">
        <v>437</v>
      </c>
      <c r="H131" t="s">
        <v>438</v>
      </c>
      <c r="I131" s="74">
        <v>1</v>
      </c>
      <c r="J131" s="74">
        <v>0</v>
      </c>
      <c r="K131" s="74">
        <v>0</v>
      </c>
      <c r="L131" s="74">
        <v>1</v>
      </c>
      <c r="M131" s="74">
        <v>2.2139033257064102E-2</v>
      </c>
      <c r="P131" t="s">
        <v>439</v>
      </c>
      <c r="Q131" t="s">
        <v>451</v>
      </c>
      <c r="R131" t="s">
        <v>1172</v>
      </c>
      <c r="T131" t="s">
        <v>443</v>
      </c>
      <c r="U131" s="75">
        <v>43895</v>
      </c>
      <c r="V131" t="s">
        <v>1173</v>
      </c>
      <c r="W131" t="s">
        <v>445</v>
      </c>
      <c r="X131" t="s">
        <v>446</v>
      </c>
    </row>
    <row r="132" spans="1:24">
      <c r="A132">
        <v>11197</v>
      </c>
      <c r="B132" t="s">
        <v>1168</v>
      </c>
      <c r="C132" t="s">
        <v>1174</v>
      </c>
      <c r="D132" t="s">
        <v>1175</v>
      </c>
      <c r="E132" t="s">
        <v>1176</v>
      </c>
      <c r="F132" t="s">
        <v>436</v>
      </c>
      <c r="G132" t="s">
        <v>437</v>
      </c>
      <c r="H132" t="s">
        <v>438</v>
      </c>
      <c r="I132" s="74">
        <v>2</v>
      </c>
      <c r="J132" s="74">
        <v>0</v>
      </c>
      <c r="K132" s="74">
        <v>0</v>
      </c>
      <c r="L132" s="74">
        <v>2</v>
      </c>
      <c r="M132" s="74">
        <v>2.0428372066912E-2</v>
      </c>
      <c r="P132" t="s">
        <v>439</v>
      </c>
      <c r="Q132" t="s">
        <v>451</v>
      </c>
      <c r="R132" t="s">
        <v>1177</v>
      </c>
      <c r="T132" t="s">
        <v>443</v>
      </c>
      <c r="U132" s="75">
        <v>44651</v>
      </c>
      <c r="V132" t="s">
        <v>1178</v>
      </c>
      <c r="W132" t="s">
        <v>445</v>
      </c>
      <c r="X132" t="s">
        <v>446</v>
      </c>
    </row>
    <row r="133" spans="1:24">
      <c r="A133">
        <v>10862</v>
      </c>
      <c r="B133" t="s">
        <v>1168</v>
      </c>
      <c r="C133" t="s">
        <v>1179</v>
      </c>
      <c r="D133" t="s">
        <v>1180</v>
      </c>
      <c r="E133" t="s">
        <v>1181</v>
      </c>
      <c r="F133" t="s">
        <v>436</v>
      </c>
      <c r="G133" t="s">
        <v>437</v>
      </c>
      <c r="H133" t="s">
        <v>438</v>
      </c>
      <c r="I133" s="74">
        <v>1</v>
      </c>
      <c r="J133" s="74">
        <v>0</v>
      </c>
      <c r="K133" s="74">
        <v>0</v>
      </c>
      <c r="L133" s="74">
        <v>1</v>
      </c>
      <c r="M133" s="74">
        <v>0.14162342256198601</v>
      </c>
      <c r="P133" t="s">
        <v>439</v>
      </c>
      <c r="Q133" t="s">
        <v>440</v>
      </c>
      <c r="R133" t="s">
        <v>1182</v>
      </c>
      <c r="T133" t="s">
        <v>443</v>
      </c>
      <c r="U133" s="75">
        <v>44033</v>
      </c>
      <c r="V133" t="s">
        <v>1183</v>
      </c>
      <c r="W133" t="s">
        <v>445</v>
      </c>
      <c r="X133" t="s">
        <v>446</v>
      </c>
    </row>
    <row r="134" spans="1:24">
      <c r="A134">
        <v>10926</v>
      </c>
      <c r="B134" t="s">
        <v>1168</v>
      </c>
      <c r="C134" t="s">
        <v>1184</v>
      </c>
      <c r="D134" t="s">
        <v>1185</v>
      </c>
      <c r="E134" t="s">
        <v>1186</v>
      </c>
      <c r="F134" t="s">
        <v>436</v>
      </c>
      <c r="G134" t="s">
        <v>437</v>
      </c>
      <c r="H134" t="s">
        <v>438</v>
      </c>
      <c r="I134" s="74">
        <v>2</v>
      </c>
      <c r="J134" s="74">
        <v>0</v>
      </c>
      <c r="K134" s="74">
        <v>0</v>
      </c>
      <c r="L134" s="74">
        <v>2</v>
      </c>
      <c r="M134" s="74">
        <v>7.2209162743871397E-3</v>
      </c>
      <c r="P134" t="s">
        <v>439</v>
      </c>
      <c r="Q134" t="s">
        <v>451</v>
      </c>
      <c r="R134" t="s">
        <v>1187</v>
      </c>
      <c r="T134" t="s">
        <v>443</v>
      </c>
      <c r="U134" s="75">
        <v>44168</v>
      </c>
      <c r="V134" t="s">
        <v>1188</v>
      </c>
      <c r="W134" t="s">
        <v>445</v>
      </c>
      <c r="X134" t="s">
        <v>446</v>
      </c>
    </row>
    <row r="135" spans="1:24">
      <c r="A135">
        <v>10922</v>
      </c>
      <c r="B135" t="s">
        <v>1168</v>
      </c>
      <c r="C135" t="s">
        <v>1189</v>
      </c>
      <c r="D135" t="s">
        <v>1190</v>
      </c>
      <c r="E135" t="s">
        <v>1191</v>
      </c>
      <c r="F135" t="s">
        <v>436</v>
      </c>
      <c r="G135" t="s">
        <v>437</v>
      </c>
      <c r="H135" t="s">
        <v>438</v>
      </c>
      <c r="I135" s="74">
        <v>3</v>
      </c>
      <c r="J135" s="74">
        <v>0</v>
      </c>
      <c r="K135" s="74">
        <v>0</v>
      </c>
      <c r="L135" s="74">
        <v>3</v>
      </c>
      <c r="M135" s="74">
        <v>7.2966557828851499E-3</v>
      </c>
      <c r="P135" t="s">
        <v>439</v>
      </c>
      <c r="Q135" t="s">
        <v>451</v>
      </c>
      <c r="R135" t="s">
        <v>1192</v>
      </c>
      <c r="T135" t="s">
        <v>443</v>
      </c>
      <c r="U135" s="75">
        <v>44137</v>
      </c>
      <c r="V135" t="s">
        <v>1193</v>
      </c>
      <c r="W135" t="s">
        <v>445</v>
      </c>
      <c r="X135" t="s">
        <v>446</v>
      </c>
    </row>
    <row r="136" spans="1:24">
      <c r="A136">
        <v>11123</v>
      </c>
      <c r="B136" t="s">
        <v>1168</v>
      </c>
      <c r="C136" t="s">
        <v>1194</v>
      </c>
      <c r="D136" t="s">
        <v>1195</v>
      </c>
      <c r="E136" t="s">
        <v>1196</v>
      </c>
      <c r="F136" t="s">
        <v>436</v>
      </c>
      <c r="G136" t="s">
        <v>437</v>
      </c>
      <c r="H136" t="s">
        <v>438</v>
      </c>
      <c r="I136" s="74">
        <v>4</v>
      </c>
      <c r="J136" s="74">
        <v>0</v>
      </c>
      <c r="K136" s="74">
        <v>0</v>
      </c>
      <c r="L136" s="74">
        <v>4</v>
      </c>
      <c r="M136" s="74">
        <v>2.6154508428390202E-2</v>
      </c>
      <c r="P136" t="s">
        <v>439</v>
      </c>
      <c r="Q136" t="s">
        <v>451</v>
      </c>
      <c r="R136" t="s">
        <v>1197</v>
      </c>
      <c r="T136" t="s">
        <v>443</v>
      </c>
      <c r="U136" s="75">
        <v>44553</v>
      </c>
      <c r="V136" t="s">
        <v>1198</v>
      </c>
      <c r="W136" t="s">
        <v>445</v>
      </c>
      <c r="X136" t="s">
        <v>446</v>
      </c>
    </row>
    <row r="137" spans="1:24">
      <c r="A137">
        <v>10976</v>
      </c>
      <c r="B137" t="s">
        <v>1168</v>
      </c>
      <c r="C137" t="s">
        <v>1199</v>
      </c>
      <c r="D137" t="s">
        <v>1200</v>
      </c>
      <c r="E137" t="s">
        <v>1201</v>
      </c>
      <c r="F137" t="s">
        <v>436</v>
      </c>
      <c r="G137" t="s">
        <v>437</v>
      </c>
      <c r="H137" t="s">
        <v>438</v>
      </c>
      <c r="I137" s="74">
        <v>1</v>
      </c>
      <c r="J137" s="74">
        <v>0</v>
      </c>
      <c r="K137" s="74">
        <v>0</v>
      </c>
      <c r="L137" s="74">
        <v>1</v>
      </c>
      <c r="M137" s="74">
        <v>4.38851095088315E-3</v>
      </c>
      <c r="P137" t="s">
        <v>439</v>
      </c>
      <c r="Q137" t="s">
        <v>451</v>
      </c>
      <c r="R137" t="s">
        <v>1202</v>
      </c>
      <c r="S137" t="s">
        <v>1203</v>
      </c>
      <c r="T137" t="s">
        <v>443</v>
      </c>
      <c r="U137" s="75">
        <v>44271</v>
      </c>
      <c r="V137" t="s">
        <v>1204</v>
      </c>
      <c r="W137" t="s">
        <v>445</v>
      </c>
      <c r="X137" t="s">
        <v>446</v>
      </c>
    </row>
    <row r="138" spans="1:24">
      <c r="A138">
        <v>11270</v>
      </c>
      <c r="B138" t="s">
        <v>1168</v>
      </c>
      <c r="C138" t="s">
        <v>1205</v>
      </c>
      <c r="D138" t="s">
        <v>1206</v>
      </c>
      <c r="E138" t="s">
        <v>1207</v>
      </c>
      <c r="F138" t="s">
        <v>436</v>
      </c>
      <c r="G138" t="s">
        <v>437</v>
      </c>
      <c r="H138" t="s">
        <v>438</v>
      </c>
      <c r="I138" s="74">
        <v>1</v>
      </c>
      <c r="J138" s="74">
        <v>0</v>
      </c>
      <c r="K138" s="74">
        <v>0</v>
      </c>
      <c r="L138" s="74">
        <v>1</v>
      </c>
      <c r="M138" s="74">
        <v>4.9525092710218301E-2</v>
      </c>
      <c r="P138" t="s">
        <v>439</v>
      </c>
      <c r="Q138" t="s">
        <v>451</v>
      </c>
      <c r="R138" t="s">
        <v>1208</v>
      </c>
      <c r="T138" t="s">
        <v>443</v>
      </c>
      <c r="U138" s="75">
        <v>44886</v>
      </c>
      <c r="V138" t="s">
        <v>1209</v>
      </c>
      <c r="W138" t="s">
        <v>445</v>
      </c>
      <c r="X138" t="s">
        <v>446</v>
      </c>
    </row>
    <row r="139" spans="1:24">
      <c r="A139">
        <v>10919</v>
      </c>
      <c r="B139" t="s">
        <v>1168</v>
      </c>
      <c r="C139" t="s">
        <v>1210</v>
      </c>
      <c r="D139" t="s">
        <v>1211</v>
      </c>
      <c r="E139" t="s">
        <v>1212</v>
      </c>
      <c r="F139" t="s">
        <v>436</v>
      </c>
      <c r="G139" t="s">
        <v>437</v>
      </c>
      <c r="H139" t="s">
        <v>438</v>
      </c>
      <c r="I139" s="74">
        <v>2</v>
      </c>
      <c r="J139" s="74">
        <v>0</v>
      </c>
      <c r="K139" s="74">
        <v>0</v>
      </c>
      <c r="L139" s="74">
        <v>2</v>
      </c>
      <c r="M139" s="74">
        <v>6.1014534017967401E-2</v>
      </c>
      <c r="P139" t="s">
        <v>439</v>
      </c>
      <c r="Q139" t="s">
        <v>451</v>
      </c>
      <c r="R139" t="s">
        <v>1213</v>
      </c>
      <c r="T139" t="s">
        <v>443</v>
      </c>
      <c r="U139" s="75">
        <v>44160</v>
      </c>
      <c r="V139" t="s">
        <v>1214</v>
      </c>
      <c r="W139" t="s">
        <v>445</v>
      </c>
      <c r="X139" t="s">
        <v>446</v>
      </c>
    </row>
    <row r="140" spans="1:24">
      <c r="A140">
        <v>11213</v>
      </c>
      <c r="B140" t="s">
        <v>1168</v>
      </c>
      <c r="C140" t="s">
        <v>1215</v>
      </c>
      <c r="D140" t="s">
        <v>1216</v>
      </c>
      <c r="E140" t="s">
        <v>1217</v>
      </c>
      <c r="F140" t="s">
        <v>436</v>
      </c>
      <c r="G140" t="s">
        <v>437</v>
      </c>
      <c r="H140" t="s">
        <v>438</v>
      </c>
      <c r="I140" s="74">
        <v>2</v>
      </c>
      <c r="J140" s="74">
        <v>0</v>
      </c>
      <c r="K140" s="74">
        <v>0</v>
      </c>
      <c r="L140" s="74">
        <v>2</v>
      </c>
      <c r="M140" s="74">
        <v>5.5704307631521198E-2</v>
      </c>
      <c r="P140" t="s">
        <v>439</v>
      </c>
      <c r="Q140" t="s">
        <v>451</v>
      </c>
      <c r="R140" t="s">
        <v>1218</v>
      </c>
      <c r="T140" t="s">
        <v>443</v>
      </c>
      <c r="U140" s="75">
        <v>44826</v>
      </c>
      <c r="V140" t="s">
        <v>1219</v>
      </c>
      <c r="W140" t="s">
        <v>445</v>
      </c>
      <c r="X140" t="s">
        <v>446</v>
      </c>
    </row>
    <row r="141" spans="1:24">
      <c r="A141">
        <v>11239</v>
      </c>
      <c r="B141" t="s">
        <v>1168</v>
      </c>
      <c r="C141" t="s">
        <v>1220</v>
      </c>
      <c r="D141" t="s">
        <v>1221</v>
      </c>
      <c r="E141" t="s">
        <v>1222</v>
      </c>
      <c r="F141" t="s">
        <v>436</v>
      </c>
      <c r="G141" t="s">
        <v>437</v>
      </c>
      <c r="H141" t="s">
        <v>438</v>
      </c>
      <c r="I141" s="74">
        <v>1</v>
      </c>
      <c r="J141" s="74">
        <v>0</v>
      </c>
      <c r="K141" s="74">
        <v>0</v>
      </c>
      <c r="L141" s="74">
        <v>1</v>
      </c>
      <c r="M141" s="74">
        <v>0.56630826675123302</v>
      </c>
      <c r="P141" t="s">
        <v>439</v>
      </c>
      <c r="Q141" t="s">
        <v>451</v>
      </c>
      <c r="R141" t="s">
        <v>1223</v>
      </c>
      <c r="T141" t="s">
        <v>443</v>
      </c>
      <c r="U141" s="75">
        <v>44952</v>
      </c>
      <c r="V141" t="s">
        <v>1224</v>
      </c>
      <c r="W141" t="s">
        <v>445</v>
      </c>
      <c r="X141" t="s">
        <v>446</v>
      </c>
    </row>
    <row r="142" spans="1:24">
      <c r="A142">
        <v>11204</v>
      </c>
      <c r="B142" t="s">
        <v>1168</v>
      </c>
      <c r="C142" t="s">
        <v>1225</v>
      </c>
      <c r="D142" t="s">
        <v>1226</v>
      </c>
      <c r="E142" t="s">
        <v>1227</v>
      </c>
      <c r="F142" t="s">
        <v>436</v>
      </c>
      <c r="G142" t="s">
        <v>437</v>
      </c>
      <c r="H142" t="s">
        <v>438</v>
      </c>
      <c r="I142" s="74">
        <v>6</v>
      </c>
      <c r="J142" s="74">
        <v>0</v>
      </c>
      <c r="K142" s="74">
        <v>0</v>
      </c>
      <c r="L142" s="74">
        <v>6</v>
      </c>
      <c r="M142" s="74">
        <v>8.3175036253589504E-2</v>
      </c>
      <c r="P142" t="s">
        <v>439</v>
      </c>
      <c r="Q142" t="s">
        <v>451</v>
      </c>
      <c r="R142" t="s">
        <v>1228</v>
      </c>
      <c r="S142" t="s">
        <v>1229</v>
      </c>
      <c r="T142" t="s">
        <v>443</v>
      </c>
      <c r="U142" s="75">
        <v>44630</v>
      </c>
      <c r="V142" t="s">
        <v>1230</v>
      </c>
      <c r="W142" t="s">
        <v>599</v>
      </c>
      <c r="X142" t="s">
        <v>446</v>
      </c>
    </row>
    <row r="143" spans="1:24">
      <c r="A143">
        <v>10911</v>
      </c>
      <c r="B143" t="s">
        <v>1168</v>
      </c>
      <c r="C143" t="s">
        <v>1231</v>
      </c>
      <c r="D143" t="s">
        <v>1232</v>
      </c>
      <c r="E143" t="s">
        <v>1233</v>
      </c>
      <c r="F143" t="s">
        <v>436</v>
      </c>
      <c r="G143" t="s">
        <v>437</v>
      </c>
      <c r="H143" t="s">
        <v>619</v>
      </c>
      <c r="I143" s="74">
        <v>1</v>
      </c>
      <c r="J143" s="74">
        <v>0</v>
      </c>
      <c r="K143" s="74">
        <v>0</v>
      </c>
      <c r="L143" s="74">
        <v>1</v>
      </c>
      <c r="M143" s="74">
        <v>9.3409961824765894E-2</v>
      </c>
      <c r="P143" t="s">
        <v>439</v>
      </c>
      <c r="Q143" t="s">
        <v>440</v>
      </c>
      <c r="R143" t="s">
        <v>1234</v>
      </c>
      <c r="T143" t="s">
        <v>443</v>
      </c>
      <c r="U143" s="75">
        <v>44056</v>
      </c>
      <c r="V143" t="s">
        <v>1235</v>
      </c>
      <c r="W143" t="s">
        <v>445</v>
      </c>
      <c r="X143" t="s">
        <v>455</v>
      </c>
    </row>
    <row r="144" spans="1:24">
      <c r="A144">
        <v>11182</v>
      </c>
      <c r="B144" t="s">
        <v>1236</v>
      </c>
      <c r="C144" t="s">
        <v>1237</v>
      </c>
      <c r="D144" t="s">
        <v>1238</v>
      </c>
      <c r="E144" t="s">
        <v>1239</v>
      </c>
      <c r="F144" t="s">
        <v>436</v>
      </c>
      <c r="G144" t="s">
        <v>437</v>
      </c>
      <c r="H144" t="s">
        <v>438</v>
      </c>
      <c r="I144" s="74">
        <v>1</v>
      </c>
      <c r="J144" s="74">
        <v>0</v>
      </c>
      <c r="K144" s="74">
        <v>0</v>
      </c>
      <c r="L144" s="74">
        <v>1</v>
      </c>
      <c r="M144" s="74">
        <v>7.0158494196216295E-2</v>
      </c>
      <c r="P144" t="s">
        <v>439</v>
      </c>
      <c r="Q144" t="s">
        <v>451</v>
      </c>
      <c r="R144" t="s">
        <v>1240</v>
      </c>
      <c r="T144" t="s">
        <v>443</v>
      </c>
      <c r="U144" s="75">
        <v>44708</v>
      </c>
      <c r="V144" t="s">
        <v>1241</v>
      </c>
      <c r="W144" t="s">
        <v>445</v>
      </c>
      <c r="X144" t="s">
        <v>446</v>
      </c>
    </row>
    <row r="145" spans="1:24">
      <c r="A145">
        <v>10975</v>
      </c>
      <c r="B145" t="s">
        <v>1236</v>
      </c>
      <c r="C145" t="s">
        <v>1242</v>
      </c>
      <c r="D145" t="s">
        <v>1243</v>
      </c>
      <c r="E145" t="s">
        <v>1244</v>
      </c>
      <c r="F145" t="s">
        <v>450</v>
      </c>
      <c r="G145" t="s">
        <v>437</v>
      </c>
      <c r="H145" t="s">
        <v>438</v>
      </c>
      <c r="I145" s="74">
        <v>1</v>
      </c>
      <c r="J145" s="74">
        <v>0</v>
      </c>
      <c r="K145" s="74">
        <v>1</v>
      </c>
      <c r="L145" s="74">
        <v>0</v>
      </c>
      <c r="M145" s="74">
        <v>8.7035085384039701E-2</v>
      </c>
      <c r="N145" s="75">
        <v>44834</v>
      </c>
      <c r="P145" t="s">
        <v>439</v>
      </c>
      <c r="Q145" t="s">
        <v>451</v>
      </c>
      <c r="R145" t="s">
        <v>1245</v>
      </c>
      <c r="S145" t="s">
        <v>1246</v>
      </c>
      <c r="T145" t="s">
        <v>443</v>
      </c>
      <c r="U145" s="75">
        <v>44264</v>
      </c>
      <c r="V145" t="s">
        <v>1247</v>
      </c>
      <c r="W145" t="s">
        <v>450</v>
      </c>
      <c r="X145" t="s">
        <v>446</v>
      </c>
    </row>
    <row r="146" spans="1:24">
      <c r="A146">
        <v>11085</v>
      </c>
      <c r="B146" t="s">
        <v>1236</v>
      </c>
      <c r="C146" t="s">
        <v>1248</v>
      </c>
      <c r="D146" t="s">
        <v>1249</v>
      </c>
      <c r="E146" t="s">
        <v>1250</v>
      </c>
      <c r="F146" t="s">
        <v>450</v>
      </c>
      <c r="G146" t="s">
        <v>437</v>
      </c>
      <c r="H146" t="s">
        <v>438</v>
      </c>
      <c r="I146" s="74">
        <v>2</v>
      </c>
      <c r="J146" s="74">
        <v>0</v>
      </c>
      <c r="K146" s="74">
        <v>2</v>
      </c>
      <c r="L146" s="74">
        <v>0</v>
      </c>
      <c r="M146" s="74">
        <v>2.6894239370120501E-2</v>
      </c>
      <c r="N146" s="75">
        <v>45016</v>
      </c>
      <c r="P146" t="s">
        <v>460</v>
      </c>
      <c r="Q146" t="s">
        <v>476</v>
      </c>
      <c r="R146" t="s">
        <v>1251</v>
      </c>
      <c r="S146" t="s">
        <v>1252</v>
      </c>
      <c r="T146" t="s">
        <v>443</v>
      </c>
      <c r="U146" s="75">
        <v>44423</v>
      </c>
      <c r="V146" t="s">
        <v>1253</v>
      </c>
      <c r="W146" t="s">
        <v>450</v>
      </c>
      <c r="X146" t="s">
        <v>446</v>
      </c>
    </row>
    <row r="147" spans="1:24">
      <c r="A147">
        <v>10688</v>
      </c>
      <c r="B147" t="s">
        <v>1236</v>
      </c>
      <c r="C147" t="s">
        <v>1254</v>
      </c>
      <c r="D147" t="s">
        <v>1255</v>
      </c>
      <c r="E147" t="s">
        <v>1256</v>
      </c>
      <c r="F147" t="s">
        <v>450</v>
      </c>
      <c r="G147" t="s">
        <v>437</v>
      </c>
      <c r="H147" t="s">
        <v>438</v>
      </c>
      <c r="I147" s="74">
        <v>1</v>
      </c>
      <c r="J147" s="74">
        <v>0</v>
      </c>
      <c r="K147" s="74">
        <v>1</v>
      </c>
      <c r="L147" s="74">
        <v>0</v>
      </c>
      <c r="M147" s="74">
        <v>0.26103290918652899</v>
      </c>
      <c r="N147" s="75">
        <v>45016</v>
      </c>
      <c r="P147" t="s">
        <v>439</v>
      </c>
      <c r="Q147" t="s">
        <v>440</v>
      </c>
      <c r="R147" t="s">
        <v>1257</v>
      </c>
      <c r="S147" t="s">
        <v>1258</v>
      </c>
      <c r="T147" t="s">
        <v>443</v>
      </c>
      <c r="U147" s="75">
        <v>43700</v>
      </c>
      <c r="V147" t="s">
        <v>1259</v>
      </c>
      <c r="W147" t="s">
        <v>450</v>
      </c>
      <c r="X147" t="s">
        <v>455</v>
      </c>
    </row>
    <row r="148" spans="1:24">
      <c r="A148">
        <v>11181</v>
      </c>
      <c r="B148" t="s">
        <v>1236</v>
      </c>
      <c r="C148" t="s">
        <v>1237</v>
      </c>
      <c r="D148" t="s">
        <v>1260</v>
      </c>
      <c r="E148" t="s">
        <v>1239</v>
      </c>
      <c r="F148" t="s">
        <v>436</v>
      </c>
      <c r="G148" t="s">
        <v>437</v>
      </c>
      <c r="H148" t="s">
        <v>619</v>
      </c>
      <c r="I148" s="74">
        <v>1</v>
      </c>
      <c r="J148" s="74">
        <v>0</v>
      </c>
      <c r="K148" s="74">
        <v>0</v>
      </c>
      <c r="L148" s="74">
        <v>1</v>
      </c>
      <c r="M148" s="74">
        <v>7.07643808037383E-2</v>
      </c>
      <c r="P148" t="s">
        <v>439</v>
      </c>
      <c r="Q148" t="s">
        <v>451</v>
      </c>
      <c r="R148" t="s">
        <v>1261</v>
      </c>
      <c r="T148" t="s">
        <v>443</v>
      </c>
      <c r="U148" s="75">
        <v>44708</v>
      </c>
      <c r="V148" t="s">
        <v>1029</v>
      </c>
      <c r="W148" t="s">
        <v>445</v>
      </c>
      <c r="X148" t="s">
        <v>446</v>
      </c>
    </row>
    <row r="149" spans="1:24">
      <c r="A149">
        <v>10855</v>
      </c>
      <c r="B149" t="s">
        <v>1262</v>
      </c>
      <c r="C149" t="s">
        <v>1263</v>
      </c>
      <c r="D149" t="s">
        <v>1264</v>
      </c>
      <c r="E149" t="s">
        <v>1265</v>
      </c>
      <c r="F149" t="s">
        <v>436</v>
      </c>
      <c r="G149" t="s">
        <v>437</v>
      </c>
      <c r="H149" t="s">
        <v>438</v>
      </c>
      <c r="I149" s="74">
        <v>1</v>
      </c>
      <c r="J149" s="74">
        <v>0</v>
      </c>
      <c r="K149" s="74">
        <v>0</v>
      </c>
      <c r="L149" s="74">
        <v>1</v>
      </c>
      <c r="M149" s="74">
        <v>0.213228231153201</v>
      </c>
      <c r="P149" t="s">
        <v>439</v>
      </c>
      <c r="Q149" t="s">
        <v>451</v>
      </c>
      <c r="R149" t="s">
        <v>1266</v>
      </c>
      <c r="S149" t="s">
        <v>1267</v>
      </c>
      <c r="T149" t="s">
        <v>443</v>
      </c>
      <c r="U149" s="75">
        <v>44022</v>
      </c>
      <c r="V149" t="s">
        <v>1268</v>
      </c>
      <c r="W149" t="s">
        <v>445</v>
      </c>
      <c r="X149" t="s">
        <v>446</v>
      </c>
    </row>
    <row r="150" spans="1:24">
      <c r="A150">
        <v>10813</v>
      </c>
      <c r="B150" t="s">
        <v>1269</v>
      </c>
      <c r="C150" t="s">
        <v>1270</v>
      </c>
      <c r="D150" t="s">
        <v>1271</v>
      </c>
      <c r="E150" t="s">
        <v>1272</v>
      </c>
      <c r="F150" t="s">
        <v>436</v>
      </c>
      <c r="G150" t="s">
        <v>437</v>
      </c>
      <c r="H150" t="s">
        <v>438</v>
      </c>
      <c r="I150" s="74">
        <v>1</v>
      </c>
      <c r="J150" s="74">
        <v>0</v>
      </c>
      <c r="K150" s="74">
        <v>0</v>
      </c>
      <c r="L150" s="74">
        <v>1</v>
      </c>
      <c r="M150" s="74">
        <v>1.3430002232677801E-2</v>
      </c>
      <c r="P150" t="s">
        <v>439</v>
      </c>
      <c r="Q150" t="s">
        <v>440</v>
      </c>
      <c r="R150" t="s">
        <v>1273</v>
      </c>
      <c r="S150" t="s">
        <v>1274</v>
      </c>
      <c r="T150" t="s">
        <v>443</v>
      </c>
      <c r="U150" s="75">
        <v>43875</v>
      </c>
      <c r="V150" t="s">
        <v>1275</v>
      </c>
      <c r="W150" t="s">
        <v>445</v>
      </c>
      <c r="X150" t="s">
        <v>455</v>
      </c>
    </row>
    <row r="151" spans="1:24">
      <c r="A151">
        <v>10894</v>
      </c>
      <c r="B151" t="s">
        <v>1269</v>
      </c>
      <c r="C151" t="s">
        <v>1276</v>
      </c>
      <c r="D151" t="s">
        <v>1277</v>
      </c>
      <c r="E151" t="s">
        <v>1278</v>
      </c>
      <c r="F151" t="s">
        <v>450</v>
      </c>
      <c r="G151" t="s">
        <v>437</v>
      </c>
      <c r="H151" t="s">
        <v>438</v>
      </c>
      <c r="I151" s="74">
        <v>1</v>
      </c>
      <c r="J151" s="74">
        <v>0</v>
      </c>
      <c r="K151" s="74">
        <v>1</v>
      </c>
      <c r="L151" s="74">
        <v>0</v>
      </c>
      <c r="M151" s="74">
        <v>0.317559090293146</v>
      </c>
      <c r="N151" s="75">
        <v>45016</v>
      </c>
      <c r="P151" t="s">
        <v>439</v>
      </c>
      <c r="Q151" t="s">
        <v>440</v>
      </c>
      <c r="R151" t="s">
        <v>1279</v>
      </c>
      <c r="S151" t="s">
        <v>1280</v>
      </c>
      <c r="T151" t="s">
        <v>443</v>
      </c>
      <c r="U151" s="75">
        <v>44105</v>
      </c>
      <c r="V151" t="s">
        <v>1281</v>
      </c>
      <c r="W151" t="s">
        <v>450</v>
      </c>
      <c r="X151" t="s">
        <v>455</v>
      </c>
    </row>
    <row r="152" spans="1:24">
      <c r="A152">
        <v>11252</v>
      </c>
      <c r="B152" t="s">
        <v>1269</v>
      </c>
      <c r="C152" t="s">
        <v>1282</v>
      </c>
      <c r="D152" t="s">
        <v>1283</v>
      </c>
      <c r="E152" t="s">
        <v>1284</v>
      </c>
      <c r="F152" t="s">
        <v>436</v>
      </c>
      <c r="G152" t="s">
        <v>437</v>
      </c>
      <c r="H152" t="s">
        <v>438</v>
      </c>
      <c r="I152" s="74">
        <v>1</v>
      </c>
      <c r="J152" s="74">
        <v>0</v>
      </c>
      <c r="K152" s="74">
        <v>0</v>
      </c>
      <c r="L152" s="74">
        <v>1</v>
      </c>
      <c r="M152" s="74">
        <v>0.223173035327315</v>
      </c>
      <c r="P152" t="s">
        <v>439</v>
      </c>
      <c r="Q152" t="s">
        <v>451</v>
      </c>
      <c r="R152" t="s">
        <v>1285</v>
      </c>
      <c r="T152" t="s">
        <v>443</v>
      </c>
      <c r="U152" s="75">
        <v>44897</v>
      </c>
      <c r="V152" t="s">
        <v>1286</v>
      </c>
      <c r="W152" t="s">
        <v>445</v>
      </c>
      <c r="X152" t="s">
        <v>446</v>
      </c>
    </row>
    <row r="153" spans="1:24">
      <c r="A153">
        <v>11159</v>
      </c>
      <c r="B153" t="s">
        <v>1269</v>
      </c>
      <c r="C153" t="s">
        <v>1287</v>
      </c>
      <c r="D153" t="s">
        <v>1288</v>
      </c>
      <c r="E153" t="s">
        <v>1289</v>
      </c>
      <c r="F153" t="s">
        <v>436</v>
      </c>
      <c r="G153" t="s">
        <v>437</v>
      </c>
      <c r="H153" t="s">
        <v>438</v>
      </c>
      <c r="I153" s="74">
        <v>3</v>
      </c>
      <c r="J153" s="74">
        <v>0</v>
      </c>
      <c r="K153" s="74">
        <v>0</v>
      </c>
      <c r="L153" s="74">
        <v>3</v>
      </c>
      <c r="M153" s="74">
        <v>9.2480388675610405E-3</v>
      </c>
      <c r="P153" t="s">
        <v>439</v>
      </c>
      <c r="Q153" t="s">
        <v>451</v>
      </c>
      <c r="R153" t="s">
        <v>1290</v>
      </c>
      <c r="S153" t="s">
        <v>1291</v>
      </c>
      <c r="T153" t="s">
        <v>443</v>
      </c>
      <c r="U153" s="75">
        <v>44623</v>
      </c>
      <c r="V153" t="s">
        <v>1292</v>
      </c>
      <c r="W153" t="s">
        <v>445</v>
      </c>
      <c r="X153" t="s">
        <v>446</v>
      </c>
    </row>
    <row r="154" spans="1:24">
      <c r="A154">
        <v>11194</v>
      </c>
      <c r="B154" t="s">
        <v>1269</v>
      </c>
      <c r="C154" t="s">
        <v>1293</v>
      </c>
      <c r="D154" t="s">
        <v>1294</v>
      </c>
      <c r="E154" t="s">
        <v>1295</v>
      </c>
      <c r="F154" t="s">
        <v>436</v>
      </c>
      <c r="G154" t="s">
        <v>437</v>
      </c>
      <c r="H154" t="s">
        <v>438</v>
      </c>
      <c r="I154" s="74">
        <v>1</v>
      </c>
      <c r="J154" s="74">
        <v>0</v>
      </c>
      <c r="K154" s="74">
        <v>0</v>
      </c>
      <c r="L154" s="74">
        <v>1</v>
      </c>
      <c r="M154" s="74">
        <v>0.42233811190531101</v>
      </c>
      <c r="P154" t="s">
        <v>439</v>
      </c>
      <c r="Q154" t="s">
        <v>440</v>
      </c>
      <c r="R154" t="s">
        <v>1296</v>
      </c>
      <c r="T154" t="s">
        <v>443</v>
      </c>
      <c r="U154" s="75">
        <v>44771</v>
      </c>
      <c r="V154" t="s">
        <v>1297</v>
      </c>
      <c r="W154" t="s">
        <v>445</v>
      </c>
      <c r="X154" t="s">
        <v>446</v>
      </c>
    </row>
    <row r="155" spans="1:24">
      <c r="A155">
        <v>10491</v>
      </c>
      <c r="B155" t="s">
        <v>1269</v>
      </c>
      <c r="C155" t="s">
        <v>1298</v>
      </c>
      <c r="D155" t="s">
        <v>1299</v>
      </c>
      <c r="E155" t="s">
        <v>1300</v>
      </c>
      <c r="F155" t="s">
        <v>450</v>
      </c>
      <c r="G155" t="s">
        <v>437</v>
      </c>
      <c r="H155" t="s">
        <v>438</v>
      </c>
      <c r="I155" s="74">
        <v>1</v>
      </c>
      <c r="J155" s="74">
        <v>0</v>
      </c>
      <c r="K155" s="74">
        <v>1</v>
      </c>
      <c r="L155" s="74">
        <v>0</v>
      </c>
      <c r="M155" s="74">
        <v>4.6591417694091801E-2</v>
      </c>
      <c r="N155" s="75">
        <v>44286</v>
      </c>
      <c r="P155" t="s">
        <v>439</v>
      </c>
      <c r="Q155" t="s">
        <v>440</v>
      </c>
      <c r="R155" t="s">
        <v>1301</v>
      </c>
      <c r="S155" t="s">
        <v>1302</v>
      </c>
      <c r="T155" t="s">
        <v>443</v>
      </c>
      <c r="U155" s="75">
        <v>43384</v>
      </c>
      <c r="V155" t="s">
        <v>1303</v>
      </c>
      <c r="W155" t="s">
        <v>450</v>
      </c>
      <c r="X155" t="s">
        <v>455</v>
      </c>
    </row>
    <row r="156" spans="1:24">
      <c r="A156">
        <v>11298</v>
      </c>
      <c r="B156" t="s">
        <v>1269</v>
      </c>
      <c r="C156" t="s">
        <v>1304</v>
      </c>
      <c r="D156" t="s">
        <v>1305</v>
      </c>
      <c r="E156" t="s">
        <v>1306</v>
      </c>
      <c r="F156" t="s">
        <v>436</v>
      </c>
      <c r="G156" t="s">
        <v>437</v>
      </c>
      <c r="H156" t="s">
        <v>438</v>
      </c>
      <c r="I156" s="74">
        <v>1</v>
      </c>
      <c r="J156" s="74">
        <v>0</v>
      </c>
      <c r="K156" s="74">
        <v>0</v>
      </c>
      <c r="L156" s="74">
        <v>1</v>
      </c>
      <c r="M156" s="74">
        <v>3.2646580079146699E-3</v>
      </c>
      <c r="P156" t="s">
        <v>439</v>
      </c>
      <c r="Q156" t="s">
        <v>451</v>
      </c>
      <c r="R156" t="s">
        <v>1307</v>
      </c>
      <c r="T156" t="s">
        <v>443</v>
      </c>
      <c r="U156" s="75">
        <v>44929</v>
      </c>
      <c r="V156" t="s">
        <v>1308</v>
      </c>
      <c r="W156" t="s">
        <v>445</v>
      </c>
      <c r="X156" t="s">
        <v>446</v>
      </c>
    </row>
    <row r="157" spans="1:24">
      <c r="A157">
        <v>10987</v>
      </c>
      <c r="B157" t="s">
        <v>1269</v>
      </c>
      <c r="C157" t="s">
        <v>1309</v>
      </c>
      <c r="D157" t="s">
        <v>1310</v>
      </c>
      <c r="E157" t="s">
        <v>1311</v>
      </c>
      <c r="F157" t="s">
        <v>450</v>
      </c>
      <c r="G157" t="s">
        <v>437</v>
      </c>
      <c r="H157" t="s">
        <v>438</v>
      </c>
      <c r="I157" s="74">
        <v>3</v>
      </c>
      <c r="J157" s="74">
        <v>0</v>
      </c>
      <c r="K157" s="74">
        <v>3</v>
      </c>
      <c r="L157" s="74">
        <v>0</v>
      </c>
      <c r="M157" s="74">
        <v>0.14069241033589999</v>
      </c>
      <c r="N157" s="75">
        <v>45016</v>
      </c>
      <c r="P157" t="s">
        <v>439</v>
      </c>
      <c r="Q157" t="s">
        <v>451</v>
      </c>
      <c r="R157" t="s">
        <v>1312</v>
      </c>
      <c r="S157" t="s">
        <v>833</v>
      </c>
      <c r="T157" t="s">
        <v>443</v>
      </c>
      <c r="U157" s="75">
        <v>44386</v>
      </c>
      <c r="V157" t="s">
        <v>1313</v>
      </c>
      <c r="W157" t="s">
        <v>450</v>
      </c>
      <c r="X157" t="s">
        <v>446</v>
      </c>
    </row>
    <row r="158" spans="1:24">
      <c r="A158">
        <v>11253</v>
      </c>
      <c r="B158" t="s">
        <v>1269</v>
      </c>
      <c r="C158" t="s">
        <v>1314</v>
      </c>
      <c r="D158" t="s">
        <v>1315</v>
      </c>
      <c r="E158" t="s">
        <v>1316</v>
      </c>
      <c r="F158" t="s">
        <v>436</v>
      </c>
      <c r="G158" t="s">
        <v>437</v>
      </c>
      <c r="H158" t="s">
        <v>438</v>
      </c>
      <c r="I158" s="74">
        <v>4</v>
      </c>
      <c r="J158" s="74">
        <v>0</v>
      </c>
      <c r="K158" s="74">
        <v>0</v>
      </c>
      <c r="L158" s="74">
        <v>4</v>
      </c>
      <c r="M158" s="74">
        <v>0.17195353379738601</v>
      </c>
      <c r="P158" t="s">
        <v>439</v>
      </c>
      <c r="Q158" t="s">
        <v>451</v>
      </c>
      <c r="R158" t="s">
        <v>1317</v>
      </c>
      <c r="T158" t="s">
        <v>443</v>
      </c>
      <c r="U158" s="75">
        <v>44768</v>
      </c>
      <c r="V158" t="s">
        <v>999</v>
      </c>
      <c r="W158" t="s">
        <v>599</v>
      </c>
      <c r="X158" t="s">
        <v>446</v>
      </c>
    </row>
    <row r="159" spans="1:24">
      <c r="A159">
        <v>11210</v>
      </c>
      <c r="B159" t="s">
        <v>1269</v>
      </c>
      <c r="C159" t="s">
        <v>1318</v>
      </c>
      <c r="D159" t="s">
        <v>1319</v>
      </c>
      <c r="E159" t="s">
        <v>1320</v>
      </c>
      <c r="F159" t="s">
        <v>450</v>
      </c>
      <c r="G159" t="s">
        <v>437</v>
      </c>
      <c r="H159" t="s">
        <v>438</v>
      </c>
      <c r="I159" s="74">
        <v>1</v>
      </c>
      <c r="J159" s="74">
        <v>0</v>
      </c>
      <c r="K159" s="74">
        <v>1</v>
      </c>
      <c r="L159" s="74">
        <v>0</v>
      </c>
      <c r="M159" s="74">
        <v>8.1329488251958501E-2</v>
      </c>
      <c r="N159" s="75">
        <v>44834</v>
      </c>
      <c r="P159" t="s">
        <v>439</v>
      </c>
      <c r="Q159" t="s">
        <v>451</v>
      </c>
      <c r="R159" t="s">
        <v>1321</v>
      </c>
      <c r="S159" t="s">
        <v>1322</v>
      </c>
      <c r="T159" t="s">
        <v>443</v>
      </c>
      <c r="U159" s="75">
        <v>44705</v>
      </c>
      <c r="V159" t="s">
        <v>540</v>
      </c>
      <c r="W159" t="s">
        <v>450</v>
      </c>
      <c r="X159" t="s">
        <v>446</v>
      </c>
    </row>
    <row r="160" spans="1:24">
      <c r="A160">
        <v>10817</v>
      </c>
      <c r="B160" t="s">
        <v>1269</v>
      </c>
      <c r="C160" t="s">
        <v>1323</v>
      </c>
      <c r="D160" t="s">
        <v>1324</v>
      </c>
      <c r="E160" t="s">
        <v>1325</v>
      </c>
      <c r="F160" t="s">
        <v>436</v>
      </c>
      <c r="G160" t="s">
        <v>437</v>
      </c>
      <c r="H160" t="s">
        <v>438</v>
      </c>
      <c r="I160" s="74">
        <v>1</v>
      </c>
      <c r="J160" s="74">
        <v>0</v>
      </c>
      <c r="K160" s="74">
        <v>0</v>
      </c>
      <c r="L160" s="74">
        <v>1</v>
      </c>
      <c r="M160" s="74">
        <v>4.9500552233973802E-2</v>
      </c>
      <c r="P160" t="s">
        <v>439</v>
      </c>
      <c r="Q160" t="s">
        <v>451</v>
      </c>
      <c r="R160" t="s">
        <v>1326</v>
      </c>
      <c r="S160" t="s">
        <v>1327</v>
      </c>
      <c r="T160" t="s">
        <v>443</v>
      </c>
      <c r="U160" s="75">
        <v>43948</v>
      </c>
      <c r="V160" t="s">
        <v>1328</v>
      </c>
      <c r="W160" t="s">
        <v>445</v>
      </c>
      <c r="X160" t="s">
        <v>446</v>
      </c>
    </row>
    <row r="161" spans="1:24">
      <c r="A161">
        <v>10783</v>
      </c>
      <c r="B161" t="s">
        <v>1269</v>
      </c>
      <c r="C161" t="s">
        <v>1329</v>
      </c>
      <c r="D161" t="s">
        <v>1330</v>
      </c>
      <c r="E161" t="s">
        <v>1331</v>
      </c>
      <c r="F161" t="s">
        <v>436</v>
      </c>
      <c r="G161" t="s">
        <v>437</v>
      </c>
      <c r="H161" t="s">
        <v>438</v>
      </c>
      <c r="I161" s="74">
        <v>5</v>
      </c>
      <c r="J161" s="74"/>
      <c r="K161" s="74"/>
      <c r="L161" s="74">
        <v>5</v>
      </c>
      <c r="M161" s="74">
        <v>0.213752212710971</v>
      </c>
      <c r="P161" t="s">
        <v>439</v>
      </c>
      <c r="Q161" t="s">
        <v>451</v>
      </c>
      <c r="R161" t="s">
        <v>1332</v>
      </c>
      <c r="T161" t="s">
        <v>443</v>
      </c>
      <c r="U161" s="75">
        <v>43859</v>
      </c>
      <c r="V161" t="s">
        <v>1333</v>
      </c>
      <c r="W161" t="s">
        <v>445</v>
      </c>
      <c r="X161" t="s">
        <v>446</v>
      </c>
    </row>
    <row r="162" spans="1:24">
      <c r="A162">
        <v>10831</v>
      </c>
      <c r="B162" t="s">
        <v>1269</v>
      </c>
      <c r="C162" t="s">
        <v>1334</v>
      </c>
      <c r="D162" t="s">
        <v>1335</v>
      </c>
      <c r="E162" t="s">
        <v>970</v>
      </c>
      <c r="F162" t="s">
        <v>450</v>
      </c>
      <c r="G162" t="s">
        <v>437</v>
      </c>
      <c r="H162" t="s">
        <v>619</v>
      </c>
      <c r="I162" s="74">
        <v>250</v>
      </c>
      <c r="J162" s="74">
        <v>198</v>
      </c>
      <c r="K162" s="74">
        <v>46</v>
      </c>
      <c r="L162" s="74">
        <v>6</v>
      </c>
      <c r="M162" s="74">
        <v>20.239642914546199</v>
      </c>
      <c r="N162" s="75">
        <v>44286</v>
      </c>
      <c r="P162" t="s">
        <v>469</v>
      </c>
      <c r="R162" t="s">
        <v>1336</v>
      </c>
      <c r="S162" t="s">
        <v>1337</v>
      </c>
      <c r="T162" t="s">
        <v>443</v>
      </c>
      <c r="U162" s="75">
        <v>44057</v>
      </c>
      <c r="V162" t="s">
        <v>1338</v>
      </c>
      <c r="W162" t="s">
        <v>450</v>
      </c>
      <c r="X162" t="s">
        <v>455</v>
      </c>
    </row>
    <row r="163" spans="1:24">
      <c r="A163">
        <v>11293</v>
      </c>
      <c r="B163" t="s">
        <v>1339</v>
      </c>
      <c r="C163" t="s">
        <v>1340</v>
      </c>
      <c r="D163" t="s">
        <v>1341</v>
      </c>
      <c r="E163" t="s">
        <v>1342</v>
      </c>
      <c r="F163" t="s">
        <v>436</v>
      </c>
      <c r="G163" t="s">
        <v>437</v>
      </c>
      <c r="H163" t="s">
        <v>619</v>
      </c>
      <c r="I163" s="74">
        <v>7</v>
      </c>
      <c r="J163" s="74">
        <v>0</v>
      </c>
      <c r="K163" s="74">
        <v>0</v>
      </c>
      <c r="L163" s="74">
        <v>7</v>
      </c>
      <c r="M163" s="74">
        <v>0.14638739983882801</v>
      </c>
      <c r="P163" t="s">
        <v>439</v>
      </c>
      <c r="Q163" t="s">
        <v>451</v>
      </c>
      <c r="R163" t="s">
        <v>1343</v>
      </c>
      <c r="S163" t="s">
        <v>1344</v>
      </c>
      <c r="T163" t="s">
        <v>443</v>
      </c>
      <c r="U163" s="75">
        <v>44981</v>
      </c>
      <c r="V163" t="s">
        <v>1345</v>
      </c>
      <c r="W163" t="s">
        <v>445</v>
      </c>
      <c r="X163" t="s">
        <v>455</v>
      </c>
    </row>
    <row r="164" spans="1:24">
      <c r="A164">
        <v>11283</v>
      </c>
      <c r="B164" t="s">
        <v>1339</v>
      </c>
      <c r="C164" t="s">
        <v>1346</v>
      </c>
      <c r="D164" t="s">
        <v>1347</v>
      </c>
      <c r="E164" t="s">
        <v>1342</v>
      </c>
      <c r="F164" t="s">
        <v>436</v>
      </c>
      <c r="G164" t="s">
        <v>437</v>
      </c>
      <c r="H164" t="s">
        <v>619</v>
      </c>
      <c r="I164" s="74">
        <v>9</v>
      </c>
      <c r="J164" s="74">
        <v>0</v>
      </c>
      <c r="K164" s="74">
        <v>0</v>
      </c>
      <c r="L164" s="74">
        <v>9</v>
      </c>
      <c r="M164" s="74">
        <v>0.257557822600324</v>
      </c>
      <c r="P164" t="s">
        <v>439</v>
      </c>
      <c r="Q164" t="s">
        <v>451</v>
      </c>
      <c r="R164" t="s">
        <v>1348</v>
      </c>
      <c r="S164" t="s">
        <v>1349</v>
      </c>
      <c r="T164" t="s">
        <v>443</v>
      </c>
      <c r="U164" s="75">
        <v>45040</v>
      </c>
      <c r="V164" t="s">
        <v>1350</v>
      </c>
      <c r="W164" t="s">
        <v>445</v>
      </c>
      <c r="X164" t="s">
        <v>455</v>
      </c>
    </row>
    <row r="165" spans="1:24">
      <c r="A165">
        <v>11322</v>
      </c>
      <c r="B165" t="s">
        <v>1351</v>
      </c>
      <c r="C165" t="s">
        <v>1352</v>
      </c>
      <c r="D165" t="s">
        <v>1353</v>
      </c>
      <c r="E165" t="s">
        <v>1354</v>
      </c>
      <c r="F165" t="s">
        <v>436</v>
      </c>
      <c r="G165" t="s">
        <v>437</v>
      </c>
      <c r="H165" t="s">
        <v>438</v>
      </c>
      <c r="I165" s="74">
        <v>1</v>
      </c>
      <c r="J165" s="74">
        <v>0</v>
      </c>
      <c r="K165" s="74">
        <v>0</v>
      </c>
      <c r="L165" s="74">
        <v>1</v>
      </c>
      <c r="M165" s="74">
        <v>4.1357446081007498E-2</v>
      </c>
      <c r="P165" t="s">
        <v>439</v>
      </c>
      <c r="Q165" t="s">
        <v>451</v>
      </c>
      <c r="R165" t="s">
        <v>1355</v>
      </c>
      <c r="T165" t="s">
        <v>443</v>
      </c>
      <c r="U165" s="75">
        <v>45079</v>
      </c>
      <c r="V165" t="s">
        <v>1356</v>
      </c>
      <c r="W165" t="s">
        <v>445</v>
      </c>
      <c r="X165" t="s">
        <v>446</v>
      </c>
    </row>
    <row r="166" spans="1:24">
      <c r="A166">
        <v>10988</v>
      </c>
      <c r="B166" t="s">
        <v>1357</v>
      </c>
      <c r="C166" t="s">
        <v>1358</v>
      </c>
      <c r="D166" t="s">
        <v>1359</v>
      </c>
      <c r="F166" t="s">
        <v>436</v>
      </c>
      <c r="G166" t="s">
        <v>437</v>
      </c>
      <c r="H166" t="s">
        <v>438</v>
      </c>
      <c r="I166" s="74">
        <v>1</v>
      </c>
      <c r="J166" s="74">
        <v>0</v>
      </c>
      <c r="K166" s="74">
        <v>0</v>
      </c>
      <c r="L166" s="74">
        <v>1</v>
      </c>
      <c r="M166" s="74">
        <v>0.10004133154278901</v>
      </c>
      <c r="P166" t="s">
        <v>439</v>
      </c>
      <c r="Q166" t="s">
        <v>451</v>
      </c>
      <c r="R166" t="s">
        <v>1360</v>
      </c>
      <c r="T166" t="s">
        <v>443</v>
      </c>
      <c r="U166" s="75">
        <v>44284</v>
      </c>
      <c r="V166" t="s">
        <v>1361</v>
      </c>
      <c r="W166" t="s">
        <v>445</v>
      </c>
      <c r="X166" t="s">
        <v>446</v>
      </c>
    </row>
    <row r="167" spans="1:24">
      <c r="A167">
        <v>10427</v>
      </c>
      <c r="B167" t="s">
        <v>1357</v>
      </c>
      <c r="C167" t="s">
        <v>1362</v>
      </c>
      <c r="D167" t="s">
        <v>1363</v>
      </c>
      <c r="E167" t="s">
        <v>1364</v>
      </c>
      <c r="F167" t="s">
        <v>450</v>
      </c>
      <c r="G167" t="s">
        <v>437</v>
      </c>
      <c r="H167" t="s">
        <v>438</v>
      </c>
      <c r="I167" s="74">
        <v>1</v>
      </c>
      <c r="J167" s="74">
        <v>0</v>
      </c>
      <c r="K167" s="74">
        <v>1</v>
      </c>
      <c r="L167" s="74">
        <v>0</v>
      </c>
      <c r="M167" s="74">
        <v>6.3685009002685505E-2</v>
      </c>
      <c r="N167" s="75">
        <v>44012</v>
      </c>
      <c r="P167" t="s">
        <v>439</v>
      </c>
      <c r="Q167" t="s">
        <v>440</v>
      </c>
      <c r="R167" t="s">
        <v>1365</v>
      </c>
      <c r="S167" t="s">
        <v>1366</v>
      </c>
      <c r="T167" t="s">
        <v>443</v>
      </c>
      <c r="U167" s="75">
        <v>43314</v>
      </c>
      <c r="V167" t="s">
        <v>1367</v>
      </c>
      <c r="W167" t="s">
        <v>450</v>
      </c>
      <c r="X167" t="s">
        <v>455</v>
      </c>
    </row>
    <row r="168" spans="1:24">
      <c r="A168">
        <v>10355</v>
      </c>
      <c r="B168" t="s">
        <v>1357</v>
      </c>
      <c r="C168" t="s">
        <v>1368</v>
      </c>
      <c r="D168" t="s">
        <v>1369</v>
      </c>
      <c r="E168" t="s">
        <v>1370</v>
      </c>
      <c r="F168" t="s">
        <v>450</v>
      </c>
      <c r="G168" t="s">
        <v>437</v>
      </c>
      <c r="H168" t="s">
        <v>438</v>
      </c>
      <c r="I168" s="74">
        <v>1</v>
      </c>
      <c r="J168" s="74">
        <v>0</v>
      </c>
      <c r="K168" s="74">
        <v>1</v>
      </c>
      <c r="L168" s="74">
        <v>0</v>
      </c>
      <c r="M168" s="74">
        <v>8.3213355255127006E-2</v>
      </c>
      <c r="N168" s="75">
        <v>44012</v>
      </c>
      <c r="P168" t="s">
        <v>439</v>
      </c>
      <c r="Q168" t="s">
        <v>440</v>
      </c>
      <c r="R168" t="s">
        <v>1371</v>
      </c>
      <c r="S168" t="s">
        <v>1372</v>
      </c>
      <c r="T168" t="s">
        <v>443</v>
      </c>
      <c r="U168" s="75">
        <v>43132</v>
      </c>
      <c r="V168" t="s">
        <v>1373</v>
      </c>
      <c r="W168" t="s">
        <v>450</v>
      </c>
      <c r="X168" t="s">
        <v>455</v>
      </c>
    </row>
    <row r="169" spans="1:24">
      <c r="A169">
        <v>10967</v>
      </c>
      <c r="B169" t="s">
        <v>1357</v>
      </c>
      <c r="C169" t="s">
        <v>1374</v>
      </c>
      <c r="D169" t="s">
        <v>1375</v>
      </c>
      <c r="E169" t="s">
        <v>608</v>
      </c>
      <c r="F169" t="s">
        <v>450</v>
      </c>
      <c r="G169" t="s">
        <v>437</v>
      </c>
      <c r="H169" t="s">
        <v>438</v>
      </c>
      <c r="I169" s="74">
        <v>73</v>
      </c>
      <c r="J169" s="74">
        <v>27</v>
      </c>
      <c r="K169" s="74">
        <v>43</v>
      </c>
      <c r="L169" s="74">
        <v>3</v>
      </c>
      <c r="M169" s="74">
        <v>2.7560663133639101</v>
      </c>
      <c r="N169" s="75">
        <v>44651</v>
      </c>
      <c r="P169" t="s">
        <v>469</v>
      </c>
      <c r="R169" t="s">
        <v>1376</v>
      </c>
      <c r="S169" t="s">
        <v>1377</v>
      </c>
      <c r="T169" t="s">
        <v>443</v>
      </c>
      <c r="U169" s="75">
        <v>44454</v>
      </c>
      <c r="V169" t="s">
        <v>1378</v>
      </c>
      <c r="W169" t="s">
        <v>450</v>
      </c>
      <c r="X169" t="s">
        <v>455</v>
      </c>
    </row>
    <row r="170" spans="1:24" ht="11.1" customHeight="1">
      <c r="A170">
        <v>11256</v>
      </c>
      <c r="B170" t="s">
        <v>1379</v>
      </c>
      <c r="C170" t="s">
        <v>1380</v>
      </c>
      <c r="D170" t="s">
        <v>1381</v>
      </c>
      <c r="F170" t="s">
        <v>436</v>
      </c>
      <c r="G170" t="s">
        <v>437</v>
      </c>
      <c r="H170" t="s">
        <v>438</v>
      </c>
      <c r="I170" s="74">
        <v>2</v>
      </c>
      <c r="J170" s="74">
        <v>0</v>
      </c>
      <c r="K170" s="74">
        <v>0</v>
      </c>
      <c r="L170" s="74">
        <v>2</v>
      </c>
      <c r="M170" s="74">
        <v>0.122742187754537</v>
      </c>
      <c r="P170" t="s">
        <v>439</v>
      </c>
      <c r="Q170" t="s">
        <v>451</v>
      </c>
      <c r="R170" t="s">
        <v>1382</v>
      </c>
      <c r="S170" t="s">
        <v>1383</v>
      </c>
      <c r="T170" t="s">
        <v>443</v>
      </c>
      <c r="U170" s="75">
        <v>44788</v>
      </c>
      <c r="V170" t="s">
        <v>1384</v>
      </c>
      <c r="W170" t="s">
        <v>445</v>
      </c>
      <c r="X170" t="s">
        <v>446</v>
      </c>
    </row>
    <row r="171" spans="1:24">
      <c r="A171">
        <v>10748</v>
      </c>
      <c r="B171" t="s">
        <v>1385</v>
      </c>
      <c r="C171" t="s">
        <v>1386</v>
      </c>
      <c r="D171" t="s">
        <v>1387</v>
      </c>
      <c r="E171" t="s">
        <v>1388</v>
      </c>
      <c r="F171" t="s">
        <v>450</v>
      </c>
      <c r="G171" t="s">
        <v>437</v>
      </c>
      <c r="H171" t="s">
        <v>619</v>
      </c>
      <c r="I171" s="74">
        <v>1</v>
      </c>
      <c r="J171" s="74">
        <v>0</v>
      </c>
      <c r="K171" s="74">
        <v>1</v>
      </c>
      <c r="L171" s="74">
        <v>0</v>
      </c>
      <c r="M171" s="74">
        <v>0.14672706076314601</v>
      </c>
      <c r="N171" s="75">
        <v>44651</v>
      </c>
      <c r="P171" t="s">
        <v>439</v>
      </c>
      <c r="Q171" t="s">
        <v>440</v>
      </c>
      <c r="R171" t="s">
        <v>1389</v>
      </c>
      <c r="S171" t="s">
        <v>1390</v>
      </c>
      <c r="T171" t="s">
        <v>443</v>
      </c>
      <c r="U171" s="75">
        <v>43720</v>
      </c>
      <c r="V171" t="s">
        <v>1391</v>
      </c>
      <c r="W171" t="s">
        <v>450</v>
      </c>
      <c r="X171" t="s">
        <v>446</v>
      </c>
    </row>
    <row r="172" spans="1:24">
      <c r="A172">
        <v>10989</v>
      </c>
      <c r="B172" t="s">
        <v>1392</v>
      </c>
      <c r="C172" t="s">
        <v>1393</v>
      </c>
      <c r="D172" t="s">
        <v>1394</v>
      </c>
      <c r="E172" t="s">
        <v>1395</v>
      </c>
      <c r="F172" t="s">
        <v>436</v>
      </c>
      <c r="G172" t="s">
        <v>437</v>
      </c>
      <c r="H172" t="s">
        <v>438</v>
      </c>
      <c r="I172" s="74">
        <v>2</v>
      </c>
      <c r="J172" s="74">
        <v>0</v>
      </c>
      <c r="K172" s="74">
        <v>0</v>
      </c>
      <c r="L172" s="74">
        <v>2</v>
      </c>
      <c r="M172" s="74">
        <v>9.2718787556113E-2</v>
      </c>
      <c r="P172" t="s">
        <v>439</v>
      </c>
      <c r="Q172" t="s">
        <v>451</v>
      </c>
      <c r="R172" t="s">
        <v>1396</v>
      </c>
      <c r="S172" t="s">
        <v>1397</v>
      </c>
      <c r="T172" t="s">
        <v>443</v>
      </c>
      <c r="U172" s="75">
        <v>44281</v>
      </c>
      <c r="V172" t="s">
        <v>1398</v>
      </c>
      <c r="W172" t="s">
        <v>445</v>
      </c>
      <c r="X172" t="s">
        <v>446</v>
      </c>
    </row>
    <row r="173" spans="1:24">
      <c r="A173">
        <v>11028</v>
      </c>
      <c r="B173" t="s">
        <v>1399</v>
      </c>
      <c r="C173" t="s">
        <v>1400</v>
      </c>
      <c r="D173" t="s">
        <v>1401</v>
      </c>
      <c r="E173" t="s">
        <v>1402</v>
      </c>
      <c r="F173" t="s">
        <v>436</v>
      </c>
      <c r="G173" t="s">
        <v>437</v>
      </c>
      <c r="H173" t="s">
        <v>438</v>
      </c>
      <c r="I173" s="74">
        <v>4</v>
      </c>
      <c r="J173" s="74">
        <v>0</v>
      </c>
      <c r="K173" s="74">
        <v>0</v>
      </c>
      <c r="L173" s="74">
        <v>4</v>
      </c>
      <c r="M173" s="74">
        <v>5.1974969848095798E-2</v>
      </c>
      <c r="P173" t="s">
        <v>762</v>
      </c>
      <c r="Q173" t="s">
        <v>763</v>
      </c>
      <c r="R173" t="s">
        <v>1403</v>
      </c>
      <c r="S173" t="s">
        <v>1404</v>
      </c>
      <c r="T173" t="s">
        <v>443</v>
      </c>
      <c r="U173" s="75">
        <v>44366</v>
      </c>
      <c r="V173" t="s">
        <v>1405</v>
      </c>
      <c r="W173" t="s">
        <v>445</v>
      </c>
      <c r="X173" t="s">
        <v>446</v>
      </c>
    </row>
    <row r="174" spans="1:24">
      <c r="A174">
        <v>11201</v>
      </c>
      <c r="B174" t="s">
        <v>1406</v>
      </c>
      <c r="C174" t="s">
        <v>1407</v>
      </c>
      <c r="D174" t="s">
        <v>1408</v>
      </c>
      <c r="E174" t="s">
        <v>1409</v>
      </c>
      <c r="F174" t="s">
        <v>436</v>
      </c>
      <c r="G174" t="s">
        <v>437</v>
      </c>
      <c r="H174" t="s">
        <v>438</v>
      </c>
      <c r="I174" s="74">
        <v>1</v>
      </c>
      <c r="J174" s="74">
        <v>0</v>
      </c>
      <c r="K174" s="74">
        <v>0</v>
      </c>
      <c r="L174" s="74">
        <v>1</v>
      </c>
      <c r="M174" s="74">
        <v>8.73775491730958E-2</v>
      </c>
      <c r="P174" t="s">
        <v>439</v>
      </c>
      <c r="Q174" t="s">
        <v>451</v>
      </c>
      <c r="R174" t="s">
        <v>1410</v>
      </c>
      <c r="T174" t="s">
        <v>443</v>
      </c>
      <c r="U174" s="75">
        <v>44596</v>
      </c>
      <c r="V174" t="s">
        <v>1411</v>
      </c>
      <c r="W174" t="s">
        <v>445</v>
      </c>
      <c r="X174" t="s">
        <v>446</v>
      </c>
    </row>
    <row r="175" spans="1:24">
      <c r="A175">
        <v>10885</v>
      </c>
      <c r="B175" t="s">
        <v>1406</v>
      </c>
      <c r="C175" t="s">
        <v>1412</v>
      </c>
      <c r="D175" t="s">
        <v>1413</v>
      </c>
      <c r="E175" t="s">
        <v>1414</v>
      </c>
      <c r="F175" t="s">
        <v>436</v>
      </c>
      <c r="G175" t="s">
        <v>437</v>
      </c>
      <c r="H175" t="s">
        <v>438</v>
      </c>
      <c r="I175" s="74">
        <v>1</v>
      </c>
      <c r="J175" s="74">
        <v>0</v>
      </c>
      <c r="K175" s="74">
        <v>0</v>
      </c>
      <c r="L175" s="74">
        <v>1</v>
      </c>
      <c r="M175" s="74">
        <v>6.45870353169994E-2</v>
      </c>
      <c r="P175" t="s">
        <v>439</v>
      </c>
      <c r="Q175" t="s">
        <v>440</v>
      </c>
      <c r="R175" t="s">
        <v>1415</v>
      </c>
      <c r="S175" t="s">
        <v>1416</v>
      </c>
      <c r="T175" t="s">
        <v>443</v>
      </c>
      <c r="U175" s="75">
        <v>44089</v>
      </c>
      <c r="V175" t="s">
        <v>1417</v>
      </c>
      <c r="W175" t="s">
        <v>445</v>
      </c>
      <c r="X175" t="s">
        <v>446</v>
      </c>
    </row>
    <row r="176" spans="1:24">
      <c r="A176">
        <v>10933</v>
      </c>
      <c r="B176" t="s">
        <v>1406</v>
      </c>
      <c r="C176" t="s">
        <v>1418</v>
      </c>
      <c r="D176" t="s">
        <v>1419</v>
      </c>
      <c r="E176" t="s">
        <v>1420</v>
      </c>
      <c r="F176" t="s">
        <v>450</v>
      </c>
      <c r="G176" t="s">
        <v>437</v>
      </c>
      <c r="H176" t="s">
        <v>438</v>
      </c>
      <c r="I176" s="74">
        <v>2</v>
      </c>
      <c r="J176" s="74">
        <v>0</v>
      </c>
      <c r="K176" s="74">
        <v>2</v>
      </c>
      <c r="L176" s="74">
        <v>0</v>
      </c>
      <c r="M176" s="74">
        <v>0.87809671664258404</v>
      </c>
      <c r="N176" s="75">
        <v>44834</v>
      </c>
      <c r="P176" t="s">
        <v>439</v>
      </c>
      <c r="Q176" t="s">
        <v>440</v>
      </c>
      <c r="R176" t="s">
        <v>1421</v>
      </c>
      <c r="S176" t="s">
        <v>1422</v>
      </c>
      <c r="T176" t="s">
        <v>443</v>
      </c>
      <c r="U176" s="75">
        <v>44185</v>
      </c>
      <c r="V176" t="s">
        <v>1423</v>
      </c>
      <c r="W176" t="s">
        <v>450</v>
      </c>
      <c r="X176" t="s">
        <v>446</v>
      </c>
    </row>
    <row r="177" spans="1:24">
      <c r="A177">
        <v>10286</v>
      </c>
      <c r="B177" t="s">
        <v>1406</v>
      </c>
      <c r="C177" t="s">
        <v>1424</v>
      </c>
      <c r="D177" t="s">
        <v>1425</v>
      </c>
      <c r="E177" t="s">
        <v>1426</v>
      </c>
      <c r="F177" t="s">
        <v>450</v>
      </c>
      <c r="G177" t="s">
        <v>437</v>
      </c>
      <c r="H177" t="s">
        <v>438</v>
      </c>
      <c r="I177" s="74">
        <v>4</v>
      </c>
      <c r="J177" s="74">
        <v>1</v>
      </c>
      <c r="K177" s="74">
        <v>1</v>
      </c>
      <c r="L177" s="74">
        <v>2</v>
      </c>
      <c r="M177" s="74">
        <v>0.33896201477050802</v>
      </c>
      <c r="N177" s="75">
        <v>44286</v>
      </c>
      <c r="P177" t="s">
        <v>439</v>
      </c>
      <c r="Q177" t="s">
        <v>451</v>
      </c>
      <c r="R177" t="s">
        <v>1427</v>
      </c>
      <c r="S177" t="s">
        <v>1428</v>
      </c>
      <c r="T177" t="s">
        <v>443</v>
      </c>
      <c r="U177" s="75">
        <v>43276</v>
      </c>
      <c r="V177" t="s">
        <v>1429</v>
      </c>
      <c r="W177" t="s">
        <v>450</v>
      </c>
      <c r="X177" t="s">
        <v>455</v>
      </c>
    </row>
    <row r="178" spans="1:24">
      <c r="A178">
        <v>10337</v>
      </c>
      <c r="B178" t="s">
        <v>1406</v>
      </c>
      <c r="C178" t="s">
        <v>1430</v>
      </c>
      <c r="D178" t="s">
        <v>1431</v>
      </c>
      <c r="E178" t="s">
        <v>1432</v>
      </c>
      <c r="F178" t="s">
        <v>450</v>
      </c>
      <c r="G178" t="s">
        <v>437</v>
      </c>
      <c r="H178" t="s">
        <v>438</v>
      </c>
      <c r="I178" s="74">
        <v>2</v>
      </c>
      <c r="J178" s="74">
        <v>0</v>
      </c>
      <c r="K178" s="74">
        <v>2</v>
      </c>
      <c r="L178" s="74">
        <v>0</v>
      </c>
      <c r="M178" s="74">
        <v>0.316858831787109</v>
      </c>
      <c r="N178" s="75">
        <v>44104</v>
      </c>
      <c r="P178" t="s">
        <v>439</v>
      </c>
      <c r="Q178" t="s">
        <v>440</v>
      </c>
      <c r="R178" t="s">
        <v>1433</v>
      </c>
      <c r="S178" t="s">
        <v>1434</v>
      </c>
      <c r="T178" t="s">
        <v>443</v>
      </c>
      <c r="U178" s="75">
        <v>43104</v>
      </c>
      <c r="V178" t="s">
        <v>1435</v>
      </c>
      <c r="W178" t="s">
        <v>450</v>
      </c>
      <c r="X178" t="s">
        <v>455</v>
      </c>
    </row>
    <row r="179" spans="1:24">
      <c r="A179">
        <v>11184</v>
      </c>
      <c r="B179" t="s">
        <v>1436</v>
      </c>
      <c r="C179" t="s">
        <v>1437</v>
      </c>
      <c r="D179" t="s">
        <v>1438</v>
      </c>
      <c r="E179" t="s">
        <v>1439</v>
      </c>
      <c r="F179" t="s">
        <v>436</v>
      </c>
      <c r="G179" t="s">
        <v>437</v>
      </c>
      <c r="H179" t="s">
        <v>438</v>
      </c>
      <c r="I179" s="74">
        <v>1</v>
      </c>
      <c r="J179" s="74">
        <v>0</v>
      </c>
      <c r="K179" s="74">
        <v>0</v>
      </c>
      <c r="L179" s="74">
        <v>1</v>
      </c>
      <c r="M179" s="74">
        <v>1.10018689328149E-2</v>
      </c>
      <c r="P179" t="s">
        <v>439</v>
      </c>
      <c r="Q179" t="s">
        <v>451</v>
      </c>
      <c r="R179" t="s">
        <v>1440</v>
      </c>
      <c r="T179" t="s">
        <v>443</v>
      </c>
      <c r="U179" s="75">
        <v>44503</v>
      </c>
      <c r="V179" t="s">
        <v>1441</v>
      </c>
      <c r="W179" t="s">
        <v>445</v>
      </c>
      <c r="X179" t="s">
        <v>446</v>
      </c>
    </row>
    <row r="180" spans="1:24">
      <c r="A180">
        <v>10949</v>
      </c>
      <c r="B180" t="s">
        <v>1436</v>
      </c>
      <c r="C180" t="s">
        <v>1442</v>
      </c>
      <c r="D180" t="s">
        <v>1443</v>
      </c>
      <c r="E180" t="s">
        <v>1444</v>
      </c>
      <c r="F180" t="s">
        <v>436</v>
      </c>
      <c r="G180" t="s">
        <v>437</v>
      </c>
      <c r="H180" t="s">
        <v>438</v>
      </c>
      <c r="I180" s="74">
        <v>3</v>
      </c>
      <c r="J180" s="74">
        <v>0</v>
      </c>
      <c r="K180" s="74">
        <v>0</v>
      </c>
      <c r="L180" s="74">
        <v>3</v>
      </c>
      <c r="M180" s="74">
        <v>6.0124694480925202E-2</v>
      </c>
      <c r="P180" t="s">
        <v>439</v>
      </c>
      <c r="Q180" t="s">
        <v>451</v>
      </c>
      <c r="R180" t="s">
        <v>1445</v>
      </c>
      <c r="T180" t="s">
        <v>443</v>
      </c>
      <c r="U180" s="75">
        <v>44243</v>
      </c>
      <c r="V180" t="s">
        <v>1446</v>
      </c>
      <c r="W180" t="s">
        <v>445</v>
      </c>
      <c r="X180" t="s">
        <v>446</v>
      </c>
    </row>
    <row r="181" spans="1:24">
      <c r="A181">
        <v>11138</v>
      </c>
      <c r="B181" t="s">
        <v>1436</v>
      </c>
      <c r="C181" t="s">
        <v>1447</v>
      </c>
      <c r="D181" t="s">
        <v>1448</v>
      </c>
      <c r="E181" t="s">
        <v>1449</v>
      </c>
      <c r="F181" t="s">
        <v>436</v>
      </c>
      <c r="G181" t="s">
        <v>437</v>
      </c>
      <c r="H181" t="s">
        <v>438</v>
      </c>
      <c r="I181" s="74">
        <v>1</v>
      </c>
      <c r="J181" s="74">
        <v>0</v>
      </c>
      <c r="K181" s="74">
        <v>0</v>
      </c>
      <c r="L181" s="74">
        <v>1</v>
      </c>
      <c r="M181" s="74">
        <v>5.0695088065653503E-2</v>
      </c>
      <c r="P181" t="s">
        <v>439</v>
      </c>
      <c r="Q181" t="s">
        <v>451</v>
      </c>
      <c r="R181" t="s">
        <v>1450</v>
      </c>
      <c r="S181" t="s">
        <v>1451</v>
      </c>
      <c r="T181" t="s">
        <v>443</v>
      </c>
      <c r="U181" s="75">
        <v>44505</v>
      </c>
      <c r="V181" t="s">
        <v>1452</v>
      </c>
      <c r="W181" t="s">
        <v>445</v>
      </c>
      <c r="X181" t="s">
        <v>446</v>
      </c>
    </row>
    <row r="182" spans="1:24">
      <c r="A182">
        <v>10915</v>
      </c>
      <c r="B182" t="s">
        <v>1436</v>
      </c>
      <c r="C182" t="s">
        <v>1453</v>
      </c>
      <c r="D182" t="s">
        <v>1454</v>
      </c>
      <c r="E182" t="s">
        <v>1455</v>
      </c>
      <c r="F182" t="s">
        <v>436</v>
      </c>
      <c r="G182" t="s">
        <v>437</v>
      </c>
      <c r="H182" t="s">
        <v>438</v>
      </c>
      <c r="I182" s="74">
        <v>2</v>
      </c>
      <c r="J182" s="74">
        <v>0</v>
      </c>
      <c r="K182" s="74">
        <v>0</v>
      </c>
      <c r="L182" s="74">
        <v>2</v>
      </c>
      <c r="M182" s="74">
        <v>3.0183335491923501E-2</v>
      </c>
      <c r="P182" t="s">
        <v>439</v>
      </c>
      <c r="Q182" t="s">
        <v>451</v>
      </c>
      <c r="R182" t="s">
        <v>1456</v>
      </c>
      <c r="T182" t="s">
        <v>443</v>
      </c>
      <c r="U182" s="75">
        <v>44141</v>
      </c>
      <c r="V182" t="s">
        <v>1457</v>
      </c>
      <c r="W182" t="s">
        <v>445</v>
      </c>
      <c r="X182" t="s">
        <v>446</v>
      </c>
    </row>
    <row r="183" spans="1:24">
      <c r="A183">
        <v>10607</v>
      </c>
      <c r="B183" t="s">
        <v>1436</v>
      </c>
      <c r="C183" t="s">
        <v>1458</v>
      </c>
      <c r="D183" t="s">
        <v>1459</v>
      </c>
      <c r="E183" t="s">
        <v>1460</v>
      </c>
      <c r="F183" t="s">
        <v>436</v>
      </c>
      <c r="G183" t="s">
        <v>437</v>
      </c>
      <c r="H183" t="s">
        <v>438</v>
      </c>
      <c r="I183" s="74">
        <v>1</v>
      </c>
      <c r="J183" s="74">
        <v>0</v>
      </c>
      <c r="K183" s="74">
        <v>0</v>
      </c>
      <c r="L183" s="74">
        <v>1</v>
      </c>
      <c r="M183" s="74">
        <v>7.4179216003417994E-2</v>
      </c>
      <c r="P183" t="s">
        <v>439</v>
      </c>
      <c r="Q183" t="s">
        <v>440</v>
      </c>
      <c r="R183" t="s">
        <v>1461</v>
      </c>
      <c r="S183" t="s">
        <v>1462</v>
      </c>
      <c r="T183" t="s">
        <v>443</v>
      </c>
      <c r="U183" s="75">
        <v>43601</v>
      </c>
      <c r="V183" t="s">
        <v>1463</v>
      </c>
      <c r="W183" t="s">
        <v>445</v>
      </c>
      <c r="X183" t="s">
        <v>446</v>
      </c>
    </row>
    <row r="184" spans="1:24">
      <c r="A184">
        <v>11220</v>
      </c>
      <c r="B184" t="s">
        <v>1436</v>
      </c>
      <c r="C184" t="s">
        <v>1464</v>
      </c>
      <c r="D184" t="s">
        <v>1465</v>
      </c>
      <c r="E184" t="s">
        <v>1466</v>
      </c>
      <c r="F184" t="s">
        <v>436</v>
      </c>
      <c r="G184" t="s">
        <v>437</v>
      </c>
      <c r="H184" t="s">
        <v>438</v>
      </c>
      <c r="I184" s="74">
        <v>1</v>
      </c>
      <c r="J184" s="74">
        <v>0</v>
      </c>
      <c r="K184" s="74">
        <v>0</v>
      </c>
      <c r="L184" s="74">
        <v>1</v>
      </c>
      <c r="M184" s="74">
        <v>6.0931801449744302E-3</v>
      </c>
      <c r="P184" t="s">
        <v>439</v>
      </c>
      <c r="Q184" t="s">
        <v>451</v>
      </c>
      <c r="R184" t="s">
        <v>1467</v>
      </c>
      <c r="S184" t="s">
        <v>1468</v>
      </c>
      <c r="T184" t="s">
        <v>443</v>
      </c>
      <c r="U184" s="75">
        <v>44746</v>
      </c>
      <c r="V184" t="s">
        <v>1469</v>
      </c>
      <c r="W184" t="s">
        <v>445</v>
      </c>
      <c r="X184" t="s">
        <v>446</v>
      </c>
    </row>
    <row r="185" spans="1:24">
      <c r="A185">
        <v>11234</v>
      </c>
      <c r="B185" t="s">
        <v>1436</v>
      </c>
      <c r="C185" t="s">
        <v>1470</v>
      </c>
      <c r="D185" t="s">
        <v>1471</v>
      </c>
      <c r="E185" t="s">
        <v>1472</v>
      </c>
      <c r="F185" t="s">
        <v>436</v>
      </c>
      <c r="G185" t="s">
        <v>437</v>
      </c>
      <c r="H185" t="s">
        <v>438</v>
      </c>
      <c r="I185" s="74">
        <v>4</v>
      </c>
      <c r="J185" s="74">
        <v>0</v>
      </c>
      <c r="K185" s="74">
        <v>0</v>
      </c>
      <c r="L185" s="74">
        <v>4</v>
      </c>
      <c r="M185" s="74">
        <v>4.7591888054791302E-2</v>
      </c>
      <c r="P185" t="s">
        <v>439</v>
      </c>
      <c r="Q185" t="s">
        <v>451</v>
      </c>
      <c r="R185" t="s">
        <v>1473</v>
      </c>
      <c r="S185" t="s">
        <v>1474</v>
      </c>
      <c r="T185" t="s">
        <v>443</v>
      </c>
      <c r="U185" s="75">
        <v>45035</v>
      </c>
      <c r="V185" t="s">
        <v>1475</v>
      </c>
      <c r="W185" t="s">
        <v>445</v>
      </c>
      <c r="X185" t="s">
        <v>446</v>
      </c>
    </row>
    <row r="186" spans="1:24">
      <c r="A186">
        <v>10869</v>
      </c>
      <c r="B186" t="s">
        <v>1436</v>
      </c>
      <c r="C186" t="s">
        <v>1476</v>
      </c>
      <c r="D186" t="s">
        <v>1477</v>
      </c>
      <c r="E186" t="s">
        <v>1478</v>
      </c>
      <c r="F186" t="s">
        <v>436</v>
      </c>
      <c r="G186" t="s">
        <v>437</v>
      </c>
      <c r="H186" t="s">
        <v>438</v>
      </c>
      <c r="I186" s="74">
        <v>1</v>
      </c>
      <c r="J186" s="74">
        <v>0</v>
      </c>
      <c r="K186" s="74">
        <v>0</v>
      </c>
      <c r="L186" s="74">
        <v>1</v>
      </c>
      <c r="M186" s="74">
        <v>0.109290235622732</v>
      </c>
      <c r="P186" t="s">
        <v>439</v>
      </c>
      <c r="Q186" t="s">
        <v>451</v>
      </c>
      <c r="R186" t="s">
        <v>1479</v>
      </c>
      <c r="S186" t="s">
        <v>1480</v>
      </c>
      <c r="T186" t="s">
        <v>443</v>
      </c>
      <c r="U186" s="75">
        <v>44081</v>
      </c>
      <c r="V186" t="s">
        <v>1481</v>
      </c>
      <c r="W186" t="s">
        <v>445</v>
      </c>
      <c r="X186" t="s">
        <v>446</v>
      </c>
    </row>
    <row r="187" spans="1:24">
      <c r="A187">
        <v>10436</v>
      </c>
      <c r="B187" t="s">
        <v>1436</v>
      </c>
      <c r="C187" t="s">
        <v>1482</v>
      </c>
      <c r="D187" t="s">
        <v>1483</v>
      </c>
      <c r="E187" t="s">
        <v>1484</v>
      </c>
      <c r="F187" t="s">
        <v>450</v>
      </c>
      <c r="G187" t="s">
        <v>437</v>
      </c>
      <c r="H187" t="s">
        <v>438</v>
      </c>
      <c r="I187" s="74">
        <v>1</v>
      </c>
      <c r="J187" s="74">
        <v>0</v>
      </c>
      <c r="K187" s="74">
        <v>1</v>
      </c>
      <c r="L187" s="74">
        <v>0</v>
      </c>
      <c r="M187" s="74">
        <v>5.3832491302490203E-2</v>
      </c>
      <c r="N187" s="75">
        <v>43555</v>
      </c>
      <c r="P187" t="s">
        <v>439</v>
      </c>
      <c r="Q187" t="s">
        <v>440</v>
      </c>
      <c r="R187" t="s">
        <v>1485</v>
      </c>
      <c r="S187" t="s">
        <v>1486</v>
      </c>
      <c r="T187" t="s">
        <v>443</v>
      </c>
      <c r="U187" s="75">
        <v>43332</v>
      </c>
      <c r="V187" t="s">
        <v>1487</v>
      </c>
      <c r="W187" t="s">
        <v>450</v>
      </c>
      <c r="X187" t="s">
        <v>446</v>
      </c>
    </row>
    <row r="188" spans="1:24">
      <c r="A188">
        <v>11162</v>
      </c>
      <c r="B188" t="s">
        <v>1436</v>
      </c>
      <c r="C188" t="s">
        <v>1488</v>
      </c>
      <c r="D188" t="s">
        <v>1489</v>
      </c>
      <c r="E188" t="s">
        <v>1490</v>
      </c>
      <c r="F188" t="s">
        <v>436</v>
      </c>
      <c r="G188" t="s">
        <v>437</v>
      </c>
      <c r="H188" t="s">
        <v>438</v>
      </c>
      <c r="I188" s="74">
        <v>24</v>
      </c>
      <c r="J188" s="74">
        <v>0</v>
      </c>
      <c r="K188" s="74">
        <v>0</v>
      </c>
      <c r="L188" s="74">
        <v>24</v>
      </c>
      <c r="M188" s="74">
        <v>0.47283165956477902</v>
      </c>
      <c r="P188" t="s">
        <v>469</v>
      </c>
      <c r="R188" t="s">
        <v>1491</v>
      </c>
      <c r="S188" t="s">
        <v>1492</v>
      </c>
      <c r="T188" t="s">
        <v>443</v>
      </c>
      <c r="U188" s="75">
        <v>44883</v>
      </c>
      <c r="V188" t="s">
        <v>1493</v>
      </c>
      <c r="W188" t="s">
        <v>445</v>
      </c>
      <c r="X188" t="s">
        <v>446</v>
      </c>
    </row>
    <row r="189" spans="1:24">
      <c r="A189">
        <v>10675</v>
      </c>
      <c r="B189" t="s">
        <v>1436</v>
      </c>
      <c r="C189" t="s">
        <v>1494</v>
      </c>
      <c r="D189" t="s">
        <v>1495</v>
      </c>
      <c r="E189" t="s">
        <v>1496</v>
      </c>
      <c r="F189" t="s">
        <v>436</v>
      </c>
      <c r="G189" t="s">
        <v>437</v>
      </c>
      <c r="H189" t="s">
        <v>438</v>
      </c>
      <c r="I189" s="74">
        <v>13</v>
      </c>
      <c r="J189" s="74">
        <v>0</v>
      </c>
      <c r="K189" s="74">
        <v>0</v>
      </c>
      <c r="L189" s="74">
        <v>13</v>
      </c>
      <c r="M189" s="74">
        <v>1.3270551780700699</v>
      </c>
      <c r="P189" t="s">
        <v>439</v>
      </c>
      <c r="Q189" t="s">
        <v>451</v>
      </c>
      <c r="R189" t="s">
        <v>1497</v>
      </c>
      <c r="S189" t="s">
        <v>1498</v>
      </c>
      <c r="T189" t="s">
        <v>443</v>
      </c>
      <c r="U189" s="75">
        <v>42926</v>
      </c>
      <c r="V189" t="s">
        <v>1499</v>
      </c>
      <c r="W189" t="s">
        <v>599</v>
      </c>
      <c r="X189" t="s">
        <v>455</v>
      </c>
    </row>
    <row r="190" spans="1:24">
      <c r="A190">
        <v>11043</v>
      </c>
      <c r="B190" t="s">
        <v>1436</v>
      </c>
      <c r="C190" t="s">
        <v>1476</v>
      </c>
      <c r="D190" t="s">
        <v>1500</v>
      </c>
      <c r="F190" t="s">
        <v>450</v>
      </c>
      <c r="G190" t="s">
        <v>437</v>
      </c>
      <c r="H190" t="s">
        <v>438</v>
      </c>
      <c r="I190" s="74">
        <v>1</v>
      </c>
      <c r="J190" s="74">
        <v>0</v>
      </c>
      <c r="K190" s="74">
        <v>1</v>
      </c>
      <c r="L190" s="74">
        <v>0</v>
      </c>
      <c r="M190" s="74">
        <v>0.11079338333722499</v>
      </c>
      <c r="N190" s="75">
        <v>45016</v>
      </c>
      <c r="P190" t="s">
        <v>439</v>
      </c>
      <c r="Q190" t="s">
        <v>451</v>
      </c>
      <c r="R190" t="s">
        <v>1501</v>
      </c>
      <c r="S190" t="s">
        <v>1480</v>
      </c>
      <c r="T190" t="s">
        <v>443</v>
      </c>
      <c r="U190" s="75">
        <v>44459</v>
      </c>
      <c r="V190" t="s">
        <v>1502</v>
      </c>
      <c r="W190" t="s">
        <v>450</v>
      </c>
    </row>
    <row r="191" spans="1:24">
      <c r="A191">
        <v>11088</v>
      </c>
      <c r="B191" t="s">
        <v>1503</v>
      </c>
      <c r="C191" t="s">
        <v>1504</v>
      </c>
      <c r="D191" t="s">
        <v>1505</v>
      </c>
      <c r="E191" t="s">
        <v>713</v>
      </c>
      <c r="F191" t="s">
        <v>450</v>
      </c>
      <c r="G191" t="s">
        <v>437</v>
      </c>
      <c r="H191" t="s">
        <v>619</v>
      </c>
      <c r="I191" s="74">
        <v>82</v>
      </c>
      <c r="J191" s="74">
        <v>29</v>
      </c>
      <c r="K191" s="74">
        <v>53</v>
      </c>
      <c r="L191" s="74">
        <v>0</v>
      </c>
      <c r="M191" s="74">
        <v>3.8532154011439199</v>
      </c>
      <c r="N191" s="75">
        <v>44651</v>
      </c>
      <c r="P191" t="s">
        <v>469</v>
      </c>
      <c r="R191" t="s">
        <v>1506</v>
      </c>
      <c r="S191" t="s">
        <v>1507</v>
      </c>
      <c r="T191" t="s">
        <v>443</v>
      </c>
      <c r="U191" s="75">
        <v>44550</v>
      </c>
      <c r="V191" t="s">
        <v>1508</v>
      </c>
      <c r="W191" t="s">
        <v>450</v>
      </c>
      <c r="X191" t="s">
        <v>455</v>
      </c>
    </row>
    <row r="192" spans="1:24">
      <c r="A192">
        <v>11086</v>
      </c>
      <c r="B192" t="s">
        <v>1503</v>
      </c>
      <c r="C192" t="s">
        <v>1509</v>
      </c>
      <c r="D192" t="s">
        <v>1510</v>
      </c>
      <c r="E192" t="s">
        <v>1511</v>
      </c>
      <c r="F192" t="s">
        <v>450</v>
      </c>
      <c r="G192" t="s">
        <v>437</v>
      </c>
      <c r="H192" t="s">
        <v>619</v>
      </c>
      <c r="I192" s="74">
        <v>160</v>
      </c>
      <c r="J192" s="74">
        <v>39</v>
      </c>
      <c r="K192" s="74">
        <v>82</v>
      </c>
      <c r="L192" s="74">
        <v>39</v>
      </c>
      <c r="M192" s="74">
        <v>3.7247106675153798</v>
      </c>
      <c r="N192" s="75">
        <v>44742</v>
      </c>
      <c r="P192" t="s">
        <v>469</v>
      </c>
      <c r="R192" t="s">
        <v>1512</v>
      </c>
      <c r="S192" t="s">
        <v>1513</v>
      </c>
      <c r="T192" t="s">
        <v>443</v>
      </c>
      <c r="U192" s="75">
        <v>44476</v>
      </c>
      <c r="V192" t="s">
        <v>1514</v>
      </c>
      <c r="W192" t="s">
        <v>450</v>
      </c>
      <c r="X192" t="s">
        <v>455</v>
      </c>
    </row>
    <row r="193" spans="1:24">
      <c r="A193">
        <v>11148</v>
      </c>
      <c r="B193" t="s">
        <v>1503</v>
      </c>
      <c r="C193" t="s">
        <v>1515</v>
      </c>
      <c r="D193" t="s">
        <v>1516</v>
      </c>
      <c r="E193" t="s">
        <v>958</v>
      </c>
      <c r="F193" t="s">
        <v>450</v>
      </c>
      <c r="G193" t="s">
        <v>437</v>
      </c>
      <c r="H193" t="s">
        <v>619</v>
      </c>
      <c r="I193" s="74">
        <v>30</v>
      </c>
      <c r="J193" s="74">
        <v>0</v>
      </c>
      <c r="K193" s="74">
        <v>30</v>
      </c>
      <c r="L193" s="74">
        <v>0</v>
      </c>
      <c r="M193" s="74">
        <v>0.80691523309760205</v>
      </c>
      <c r="N193" s="75">
        <v>45107</v>
      </c>
      <c r="P193" t="s">
        <v>469</v>
      </c>
      <c r="R193" t="s">
        <v>1517</v>
      </c>
      <c r="T193" t="s">
        <v>443</v>
      </c>
      <c r="U193" s="75">
        <v>44636</v>
      </c>
      <c r="V193" t="s">
        <v>1518</v>
      </c>
      <c r="W193" t="s">
        <v>450</v>
      </c>
      <c r="X193" t="s">
        <v>455</v>
      </c>
    </row>
    <row r="194" spans="1:24">
      <c r="A194">
        <v>10798</v>
      </c>
      <c r="B194" t="s">
        <v>1503</v>
      </c>
      <c r="C194" t="s">
        <v>1519</v>
      </c>
      <c r="D194" t="s">
        <v>1520</v>
      </c>
      <c r="E194" t="s">
        <v>1521</v>
      </c>
      <c r="F194" t="s">
        <v>450</v>
      </c>
      <c r="G194" t="s">
        <v>437</v>
      </c>
      <c r="H194" t="s">
        <v>619</v>
      </c>
      <c r="I194" s="74">
        <v>318</v>
      </c>
      <c r="J194" s="74">
        <v>94</v>
      </c>
      <c r="K194" s="74">
        <v>109</v>
      </c>
      <c r="L194" s="74">
        <v>115</v>
      </c>
      <c r="M194" s="74">
        <v>8.7221920735589702</v>
      </c>
      <c r="N194" s="75">
        <v>44377</v>
      </c>
      <c r="P194" t="s">
        <v>469</v>
      </c>
      <c r="R194" t="s">
        <v>1522</v>
      </c>
      <c r="S194" t="s">
        <v>1523</v>
      </c>
      <c r="T194" t="s">
        <v>443</v>
      </c>
      <c r="U194" s="75">
        <v>43762</v>
      </c>
      <c r="V194" t="s">
        <v>1524</v>
      </c>
      <c r="W194" t="s">
        <v>450</v>
      </c>
      <c r="X194" t="s">
        <v>455</v>
      </c>
    </row>
    <row r="195" spans="1:24">
      <c r="A195">
        <v>11280</v>
      </c>
      <c r="B195" t="s">
        <v>1525</v>
      </c>
      <c r="C195" t="s">
        <v>1526</v>
      </c>
      <c r="D195" t="s">
        <v>1527</v>
      </c>
      <c r="E195" t="s">
        <v>1528</v>
      </c>
      <c r="F195" t="s">
        <v>436</v>
      </c>
      <c r="G195" t="s">
        <v>437</v>
      </c>
      <c r="H195" t="s">
        <v>438</v>
      </c>
      <c r="I195" s="74">
        <v>1</v>
      </c>
      <c r="J195" s="74">
        <v>0</v>
      </c>
      <c r="K195" s="74">
        <v>0</v>
      </c>
      <c r="L195" s="74">
        <v>1</v>
      </c>
      <c r="M195" s="74">
        <v>0.218642769278176</v>
      </c>
      <c r="P195" t="s">
        <v>439</v>
      </c>
      <c r="Q195" t="s">
        <v>451</v>
      </c>
      <c r="R195" t="s">
        <v>1529</v>
      </c>
      <c r="T195" t="s">
        <v>443</v>
      </c>
      <c r="U195" s="75">
        <v>44932</v>
      </c>
      <c r="V195" t="s">
        <v>1530</v>
      </c>
      <c r="W195" t="s">
        <v>445</v>
      </c>
      <c r="X195" t="s">
        <v>446</v>
      </c>
    </row>
    <row r="196" spans="1:24">
      <c r="A196">
        <v>11044</v>
      </c>
      <c r="B196" t="s">
        <v>1531</v>
      </c>
      <c r="C196" t="s">
        <v>1532</v>
      </c>
      <c r="D196" t="s">
        <v>1533</v>
      </c>
      <c r="E196" t="s">
        <v>1534</v>
      </c>
      <c r="F196" t="s">
        <v>436</v>
      </c>
      <c r="G196" t="s">
        <v>437</v>
      </c>
      <c r="H196" t="s">
        <v>438</v>
      </c>
      <c r="I196" s="74">
        <v>1</v>
      </c>
      <c r="J196" s="74">
        <v>0</v>
      </c>
      <c r="K196" s="74">
        <v>0</v>
      </c>
      <c r="L196" s="74">
        <v>1</v>
      </c>
      <c r="M196" s="74">
        <v>8.8374004054915495E-2</v>
      </c>
      <c r="P196" t="s">
        <v>439</v>
      </c>
      <c r="Q196" t="s">
        <v>451</v>
      </c>
      <c r="R196" t="s">
        <v>1535</v>
      </c>
      <c r="T196" t="s">
        <v>443</v>
      </c>
      <c r="U196" s="75">
        <v>44335</v>
      </c>
      <c r="V196" t="s">
        <v>1536</v>
      </c>
      <c r="W196" t="s">
        <v>445</v>
      </c>
      <c r="X196" t="s">
        <v>446</v>
      </c>
    </row>
    <row r="197" spans="1:24">
      <c r="A197">
        <v>11238</v>
      </c>
      <c r="B197" t="s">
        <v>1537</v>
      </c>
      <c r="C197" t="s">
        <v>1538</v>
      </c>
      <c r="D197" t="s">
        <v>1539</v>
      </c>
      <c r="E197" t="s">
        <v>1540</v>
      </c>
      <c r="F197" t="s">
        <v>436</v>
      </c>
      <c r="G197" t="s">
        <v>437</v>
      </c>
      <c r="H197" t="s">
        <v>438</v>
      </c>
      <c r="I197" s="74">
        <v>1</v>
      </c>
      <c r="J197" s="74">
        <v>0</v>
      </c>
      <c r="K197" s="74">
        <v>0</v>
      </c>
      <c r="L197" s="74">
        <v>1</v>
      </c>
      <c r="M197" s="74">
        <v>1.8301052218715901E-2</v>
      </c>
      <c r="P197" t="s">
        <v>439</v>
      </c>
      <c r="Q197" t="s">
        <v>440</v>
      </c>
      <c r="R197" t="s">
        <v>1541</v>
      </c>
      <c r="T197" t="s">
        <v>443</v>
      </c>
      <c r="U197" s="75">
        <v>44713</v>
      </c>
      <c r="V197" t="s">
        <v>1411</v>
      </c>
      <c r="W197" t="s">
        <v>445</v>
      </c>
      <c r="X197" t="s">
        <v>446</v>
      </c>
    </row>
    <row r="198" spans="1:24">
      <c r="A198">
        <v>10889</v>
      </c>
      <c r="B198" t="s">
        <v>1542</v>
      </c>
      <c r="C198" t="s">
        <v>1543</v>
      </c>
      <c r="D198" t="s">
        <v>1544</v>
      </c>
      <c r="E198" t="s">
        <v>1545</v>
      </c>
      <c r="F198" t="s">
        <v>450</v>
      </c>
      <c r="G198" t="s">
        <v>437</v>
      </c>
      <c r="H198" t="s">
        <v>438</v>
      </c>
      <c r="I198" s="74">
        <v>3</v>
      </c>
      <c r="J198" s="74">
        <v>1</v>
      </c>
      <c r="K198" s="74">
        <v>2</v>
      </c>
      <c r="L198" s="74">
        <v>0</v>
      </c>
      <c r="M198" s="74">
        <v>0.18413373049896201</v>
      </c>
      <c r="N198" s="75">
        <v>44651</v>
      </c>
      <c r="P198" t="s">
        <v>439</v>
      </c>
      <c r="Q198" t="s">
        <v>451</v>
      </c>
      <c r="R198" t="s">
        <v>1546</v>
      </c>
      <c r="T198" t="s">
        <v>443</v>
      </c>
      <c r="U198" s="75">
        <v>44124</v>
      </c>
      <c r="V198" t="s">
        <v>1547</v>
      </c>
      <c r="W198" t="s">
        <v>450</v>
      </c>
      <c r="X198" t="s">
        <v>446</v>
      </c>
    </row>
    <row r="199" spans="1:24">
      <c r="A199">
        <v>10908</v>
      </c>
      <c r="B199" t="s">
        <v>1542</v>
      </c>
      <c r="C199" t="s">
        <v>1548</v>
      </c>
      <c r="D199" t="s">
        <v>1549</v>
      </c>
      <c r="E199" t="s">
        <v>1550</v>
      </c>
      <c r="F199" t="s">
        <v>436</v>
      </c>
      <c r="G199" t="s">
        <v>437</v>
      </c>
      <c r="H199" t="s">
        <v>438</v>
      </c>
      <c r="I199" s="74">
        <v>1</v>
      </c>
      <c r="J199" s="74">
        <v>0</v>
      </c>
      <c r="K199" s="74">
        <v>0</v>
      </c>
      <c r="L199" s="74">
        <v>1</v>
      </c>
      <c r="M199" s="74">
        <v>9.2063165258986598E-2</v>
      </c>
      <c r="P199" t="s">
        <v>439</v>
      </c>
      <c r="Q199" t="s">
        <v>451</v>
      </c>
      <c r="R199" t="s">
        <v>1551</v>
      </c>
      <c r="T199" t="s">
        <v>443</v>
      </c>
      <c r="U199" s="75">
        <v>43942</v>
      </c>
      <c r="V199" t="s">
        <v>1552</v>
      </c>
      <c r="W199" t="s">
        <v>445</v>
      </c>
      <c r="X199" t="s">
        <v>446</v>
      </c>
    </row>
    <row r="200" spans="1:24">
      <c r="A200">
        <v>11269</v>
      </c>
      <c r="B200" t="s">
        <v>1542</v>
      </c>
      <c r="C200" t="s">
        <v>1553</v>
      </c>
      <c r="D200" t="s">
        <v>1554</v>
      </c>
      <c r="E200" t="s">
        <v>1555</v>
      </c>
      <c r="F200" t="s">
        <v>436</v>
      </c>
      <c r="G200" t="s">
        <v>437</v>
      </c>
      <c r="H200" t="s">
        <v>438</v>
      </c>
      <c r="I200" s="74">
        <v>1</v>
      </c>
      <c r="J200" s="74">
        <v>0</v>
      </c>
      <c r="K200" s="74">
        <v>0</v>
      </c>
      <c r="L200" s="74">
        <v>1</v>
      </c>
      <c r="M200" s="74">
        <v>0.112100035817415</v>
      </c>
      <c r="P200" t="s">
        <v>439</v>
      </c>
      <c r="Q200" t="s">
        <v>451</v>
      </c>
      <c r="R200" t="s">
        <v>1556</v>
      </c>
      <c r="T200" t="s">
        <v>443</v>
      </c>
      <c r="U200" s="75">
        <v>44911</v>
      </c>
      <c r="V200" t="s">
        <v>1557</v>
      </c>
      <c r="W200" t="s">
        <v>445</v>
      </c>
      <c r="X200" t="s">
        <v>446</v>
      </c>
    </row>
    <row r="201" spans="1:24">
      <c r="A201">
        <v>10499</v>
      </c>
      <c r="B201" t="s">
        <v>1542</v>
      </c>
      <c r="C201" t="s">
        <v>1558</v>
      </c>
      <c r="D201" t="s">
        <v>1559</v>
      </c>
      <c r="E201" t="s">
        <v>1560</v>
      </c>
      <c r="F201" t="s">
        <v>450</v>
      </c>
      <c r="G201" t="s">
        <v>437</v>
      </c>
      <c r="H201" t="s">
        <v>438</v>
      </c>
      <c r="I201" s="74">
        <v>1</v>
      </c>
      <c r="J201" s="74">
        <v>0</v>
      </c>
      <c r="K201" s="74">
        <v>1</v>
      </c>
      <c r="L201" s="74">
        <v>0</v>
      </c>
      <c r="M201" s="74">
        <v>8.6058552551269499E-2</v>
      </c>
      <c r="N201" s="75">
        <v>44926</v>
      </c>
      <c r="P201" t="s">
        <v>439</v>
      </c>
      <c r="Q201" t="s">
        <v>451</v>
      </c>
      <c r="R201" t="s">
        <v>1561</v>
      </c>
      <c r="S201" t="s">
        <v>1562</v>
      </c>
      <c r="T201" t="s">
        <v>443</v>
      </c>
      <c r="U201" s="75">
        <v>43454</v>
      </c>
      <c r="V201" t="s">
        <v>1563</v>
      </c>
      <c r="W201" t="s">
        <v>450</v>
      </c>
      <c r="X201" t="s">
        <v>455</v>
      </c>
    </row>
    <row r="202" spans="1:24">
      <c r="A202">
        <v>10950</v>
      </c>
      <c r="B202" t="s">
        <v>1564</v>
      </c>
      <c r="C202" t="s">
        <v>1565</v>
      </c>
      <c r="D202" t="s">
        <v>1566</v>
      </c>
      <c r="E202" t="s">
        <v>1567</v>
      </c>
      <c r="F202" t="s">
        <v>450</v>
      </c>
      <c r="G202" t="s">
        <v>437</v>
      </c>
      <c r="H202" t="s">
        <v>438</v>
      </c>
      <c r="I202" s="74">
        <v>3</v>
      </c>
      <c r="J202" s="74">
        <v>0</v>
      </c>
      <c r="K202" s="74">
        <v>3</v>
      </c>
      <c r="L202" s="74">
        <v>0</v>
      </c>
      <c r="M202" s="74">
        <v>5.1857120371324499E-2</v>
      </c>
      <c r="N202" s="75">
        <v>44651</v>
      </c>
      <c r="P202" t="s">
        <v>439</v>
      </c>
      <c r="Q202" t="s">
        <v>451</v>
      </c>
      <c r="R202" t="s">
        <v>1568</v>
      </c>
      <c r="S202" t="s">
        <v>1569</v>
      </c>
      <c r="T202" t="s">
        <v>443</v>
      </c>
      <c r="U202" s="75">
        <v>44217</v>
      </c>
      <c r="V202" t="s">
        <v>1570</v>
      </c>
      <c r="W202" t="s">
        <v>450</v>
      </c>
      <c r="X202" t="s">
        <v>446</v>
      </c>
    </row>
    <row r="203" spans="1:24">
      <c r="A203">
        <v>11231</v>
      </c>
      <c r="B203" t="s">
        <v>1571</v>
      </c>
      <c r="C203" t="s">
        <v>1572</v>
      </c>
      <c r="D203" t="s">
        <v>1573</v>
      </c>
      <c r="E203" t="s">
        <v>1574</v>
      </c>
      <c r="F203" t="s">
        <v>436</v>
      </c>
      <c r="G203" t="s">
        <v>437</v>
      </c>
      <c r="H203" t="s">
        <v>619</v>
      </c>
      <c r="I203" s="74">
        <v>277</v>
      </c>
      <c r="J203" s="74">
        <v>0</v>
      </c>
      <c r="K203" s="74">
        <v>55</v>
      </c>
      <c r="L203" s="74">
        <v>222</v>
      </c>
      <c r="M203" s="74">
        <v>8.3503393832550596</v>
      </c>
      <c r="P203" t="s">
        <v>469</v>
      </c>
      <c r="R203" t="s">
        <v>1575</v>
      </c>
      <c r="S203" t="s">
        <v>1576</v>
      </c>
      <c r="T203" t="s">
        <v>443</v>
      </c>
      <c r="U203" s="75">
        <v>44981</v>
      </c>
      <c r="V203" t="s">
        <v>1577</v>
      </c>
      <c r="W203" t="s">
        <v>445</v>
      </c>
      <c r="X203" t="s">
        <v>455</v>
      </c>
    </row>
    <row r="204" spans="1:24">
      <c r="A204">
        <v>11273</v>
      </c>
      <c r="B204" t="s">
        <v>1571</v>
      </c>
      <c r="C204" t="s">
        <v>1578</v>
      </c>
      <c r="D204" t="s">
        <v>1579</v>
      </c>
      <c r="E204" t="s">
        <v>1511</v>
      </c>
      <c r="F204" t="s">
        <v>436</v>
      </c>
      <c r="G204" t="s">
        <v>437</v>
      </c>
      <c r="H204" t="s">
        <v>619</v>
      </c>
      <c r="I204" s="74">
        <v>142</v>
      </c>
      <c r="J204" s="74">
        <v>0</v>
      </c>
      <c r="K204" s="74">
        <v>0</v>
      </c>
      <c r="L204" s="74">
        <v>142</v>
      </c>
      <c r="M204" s="74">
        <v>2.9938774180511101</v>
      </c>
      <c r="P204" t="s">
        <v>469</v>
      </c>
      <c r="R204" t="s">
        <v>1580</v>
      </c>
      <c r="T204" t="s">
        <v>443</v>
      </c>
      <c r="U204" s="75">
        <v>45091</v>
      </c>
      <c r="V204" t="s">
        <v>1581</v>
      </c>
      <c r="W204" t="s">
        <v>445</v>
      </c>
      <c r="X204" t="s">
        <v>455</v>
      </c>
    </row>
    <row r="205" spans="1:24">
      <c r="A205">
        <v>789456</v>
      </c>
      <c r="B205" t="s">
        <v>1571</v>
      </c>
      <c r="C205" t="s">
        <v>1582</v>
      </c>
      <c r="D205" t="s">
        <v>1583</v>
      </c>
      <c r="E205" t="s">
        <v>1584</v>
      </c>
      <c r="F205" t="s">
        <v>450</v>
      </c>
      <c r="G205" t="s">
        <v>437</v>
      </c>
      <c r="H205" t="s">
        <v>619</v>
      </c>
      <c r="I205" s="74">
        <v>223</v>
      </c>
      <c r="J205" s="74">
        <v>57</v>
      </c>
      <c r="K205" s="74">
        <v>96</v>
      </c>
      <c r="L205" s="74">
        <v>70</v>
      </c>
      <c r="M205" s="74">
        <v>7.8079630281071797</v>
      </c>
      <c r="N205" s="75">
        <v>44561</v>
      </c>
      <c r="P205" t="s">
        <v>469</v>
      </c>
      <c r="R205" t="s">
        <v>1585</v>
      </c>
      <c r="S205" t="s">
        <v>1586</v>
      </c>
      <c r="T205" t="s">
        <v>443</v>
      </c>
      <c r="U205" s="75">
        <v>44372</v>
      </c>
      <c r="V205" t="s">
        <v>1587</v>
      </c>
      <c r="W205" t="s">
        <v>450</v>
      </c>
      <c r="X205" t="s">
        <v>455</v>
      </c>
    </row>
    <row r="206" spans="1:24">
      <c r="A206">
        <v>10936</v>
      </c>
      <c r="B206" t="s">
        <v>1571</v>
      </c>
      <c r="C206" t="s">
        <v>1588</v>
      </c>
      <c r="D206" t="s">
        <v>1589</v>
      </c>
      <c r="E206" t="s">
        <v>608</v>
      </c>
      <c r="F206" t="s">
        <v>450</v>
      </c>
      <c r="G206" t="s">
        <v>437</v>
      </c>
      <c r="H206" t="s">
        <v>619</v>
      </c>
      <c r="I206" s="74">
        <v>157</v>
      </c>
      <c r="J206" s="74">
        <v>71</v>
      </c>
      <c r="K206" s="74">
        <v>61</v>
      </c>
      <c r="L206" s="74">
        <v>25</v>
      </c>
      <c r="M206" s="74">
        <v>0.19659935231603501</v>
      </c>
      <c r="N206" s="75">
        <v>44561</v>
      </c>
      <c r="P206" t="s">
        <v>469</v>
      </c>
      <c r="R206" t="s">
        <v>1590</v>
      </c>
      <c r="T206" t="s">
        <v>443</v>
      </c>
      <c r="U206" s="75">
        <v>44239</v>
      </c>
      <c r="V206" t="s">
        <v>1591</v>
      </c>
      <c r="W206" t="s">
        <v>450</v>
      </c>
      <c r="X206" t="s">
        <v>455</v>
      </c>
    </row>
    <row r="207" spans="1:24">
      <c r="A207">
        <v>654321</v>
      </c>
      <c r="B207" t="s">
        <v>1571</v>
      </c>
      <c r="C207" t="s">
        <v>1592</v>
      </c>
      <c r="D207" t="s">
        <v>1593</v>
      </c>
      <c r="E207" t="s">
        <v>713</v>
      </c>
      <c r="F207" t="s">
        <v>450</v>
      </c>
      <c r="G207" t="s">
        <v>437</v>
      </c>
      <c r="H207" t="s">
        <v>619</v>
      </c>
      <c r="I207" s="74">
        <v>146</v>
      </c>
      <c r="J207" s="74">
        <v>7</v>
      </c>
      <c r="K207" s="74">
        <v>84</v>
      </c>
      <c r="L207" s="74">
        <v>55</v>
      </c>
      <c r="M207" s="74">
        <v>5.0633869435838399</v>
      </c>
      <c r="N207" s="75">
        <v>44834</v>
      </c>
      <c r="P207" t="s">
        <v>469</v>
      </c>
      <c r="R207" t="s">
        <v>1594</v>
      </c>
      <c r="S207" t="s">
        <v>1595</v>
      </c>
      <c r="T207" t="s">
        <v>443</v>
      </c>
      <c r="U207" s="75">
        <v>44603</v>
      </c>
      <c r="V207" t="s">
        <v>1596</v>
      </c>
      <c r="W207" t="s">
        <v>450</v>
      </c>
      <c r="X207" t="s">
        <v>455</v>
      </c>
    </row>
    <row r="208" spans="1:24">
      <c r="A208">
        <v>10655</v>
      </c>
      <c r="B208" t="s">
        <v>1571</v>
      </c>
      <c r="C208" t="s">
        <v>1597</v>
      </c>
      <c r="D208" t="s">
        <v>1598</v>
      </c>
      <c r="E208" t="s">
        <v>1599</v>
      </c>
      <c r="F208" t="s">
        <v>450</v>
      </c>
      <c r="G208" t="s">
        <v>437</v>
      </c>
      <c r="H208" t="s">
        <v>619</v>
      </c>
      <c r="I208" s="74">
        <v>152</v>
      </c>
      <c r="J208" s="74">
        <v>77</v>
      </c>
      <c r="K208" s="74">
        <v>37</v>
      </c>
      <c r="L208" s="74">
        <v>38</v>
      </c>
      <c r="M208" s="74">
        <v>7.4399358680725101</v>
      </c>
      <c r="N208" s="75">
        <v>43830</v>
      </c>
      <c r="P208" t="s">
        <v>469</v>
      </c>
      <c r="R208" t="s">
        <v>1600</v>
      </c>
      <c r="S208" t="s">
        <v>1601</v>
      </c>
      <c r="T208" t="s">
        <v>443</v>
      </c>
      <c r="U208" s="75">
        <v>43732</v>
      </c>
      <c r="V208" t="s">
        <v>1602</v>
      </c>
      <c r="W208" t="s">
        <v>450</v>
      </c>
      <c r="X208" t="s">
        <v>455</v>
      </c>
    </row>
    <row r="209" spans="1:24">
      <c r="A209">
        <v>11191</v>
      </c>
      <c r="B209" t="s">
        <v>1571</v>
      </c>
      <c r="C209" t="s">
        <v>1603</v>
      </c>
      <c r="D209" t="s">
        <v>1604</v>
      </c>
      <c r="E209" t="s">
        <v>1511</v>
      </c>
      <c r="F209" t="s">
        <v>450</v>
      </c>
      <c r="G209" t="s">
        <v>437</v>
      </c>
      <c r="H209" t="s">
        <v>619</v>
      </c>
      <c r="I209" s="74">
        <v>175</v>
      </c>
      <c r="J209" s="74">
        <v>21</v>
      </c>
      <c r="K209" s="74">
        <v>65</v>
      </c>
      <c r="L209" s="74">
        <v>89</v>
      </c>
      <c r="M209" s="74">
        <v>4.8040209272416403</v>
      </c>
      <c r="N209" s="75">
        <v>44834</v>
      </c>
      <c r="P209" t="s">
        <v>469</v>
      </c>
      <c r="R209" t="s">
        <v>1605</v>
      </c>
      <c r="S209" t="s">
        <v>1606</v>
      </c>
      <c r="T209" t="s">
        <v>443</v>
      </c>
      <c r="U209" s="75">
        <v>44757</v>
      </c>
      <c r="V209" t="s">
        <v>1607</v>
      </c>
      <c r="W209" t="s">
        <v>450</v>
      </c>
      <c r="X209" t="s">
        <v>455</v>
      </c>
    </row>
    <row r="210" spans="1:24">
      <c r="A210">
        <v>11150</v>
      </c>
      <c r="B210" t="s">
        <v>1608</v>
      </c>
      <c r="C210" t="s">
        <v>1609</v>
      </c>
      <c r="D210" t="s">
        <v>1610</v>
      </c>
      <c r="E210" t="s">
        <v>1611</v>
      </c>
      <c r="F210" t="s">
        <v>436</v>
      </c>
      <c r="G210" t="s">
        <v>437</v>
      </c>
      <c r="H210" t="s">
        <v>438</v>
      </c>
      <c r="I210" s="74">
        <v>1</v>
      </c>
      <c r="J210" s="74">
        <v>0</v>
      </c>
      <c r="K210" s="74">
        <v>0</v>
      </c>
      <c r="L210" s="74">
        <v>1</v>
      </c>
      <c r="M210" s="74">
        <v>0.26615421289340102</v>
      </c>
      <c r="P210" t="s">
        <v>439</v>
      </c>
      <c r="Q210" t="s">
        <v>451</v>
      </c>
      <c r="R210" t="s">
        <v>1612</v>
      </c>
      <c r="T210" t="s">
        <v>443</v>
      </c>
      <c r="U210" s="75">
        <v>44662</v>
      </c>
      <c r="V210" t="s">
        <v>1613</v>
      </c>
      <c r="W210" t="s">
        <v>445</v>
      </c>
      <c r="X210" t="s">
        <v>446</v>
      </c>
    </row>
    <row r="211" spans="1:24">
      <c r="A211">
        <v>11329</v>
      </c>
      <c r="B211" t="s">
        <v>1614</v>
      </c>
      <c r="C211" t="s">
        <v>1615</v>
      </c>
      <c r="D211" t="s">
        <v>1616</v>
      </c>
      <c r="E211" t="s">
        <v>1617</v>
      </c>
      <c r="F211" t="s">
        <v>436</v>
      </c>
      <c r="G211" t="s">
        <v>437</v>
      </c>
      <c r="H211" t="s">
        <v>438</v>
      </c>
      <c r="I211" s="74">
        <v>2</v>
      </c>
      <c r="J211" s="74">
        <v>0</v>
      </c>
      <c r="K211" s="74">
        <v>0</v>
      </c>
      <c r="L211" s="74">
        <v>2</v>
      </c>
      <c r="M211" s="74">
        <v>1.9748205511461201E-2</v>
      </c>
      <c r="P211" t="s">
        <v>439</v>
      </c>
      <c r="Q211" t="s">
        <v>451</v>
      </c>
      <c r="R211" t="s">
        <v>1618</v>
      </c>
      <c r="T211" t="s">
        <v>443</v>
      </c>
      <c r="U211" s="75">
        <v>45049</v>
      </c>
      <c r="V211" t="s">
        <v>1619</v>
      </c>
      <c r="W211" t="s">
        <v>445</v>
      </c>
      <c r="X211" t="s">
        <v>446</v>
      </c>
    </row>
    <row r="212" spans="1:24">
      <c r="A212">
        <v>10620</v>
      </c>
      <c r="B212" t="s">
        <v>1614</v>
      </c>
      <c r="C212" t="s">
        <v>1620</v>
      </c>
      <c r="D212" t="s">
        <v>1621</v>
      </c>
      <c r="E212" t="s">
        <v>1622</v>
      </c>
      <c r="F212" t="s">
        <v>450</v>
      </c>
      <c r="G212" t="s">
        <v>437</v>
      </c>
      <c r="H212" t="s">
        <v>438</v>
      </c>
      <c r="I212" s="74">
        <v>1</v>
      </c>
      <c r="J212" s="74">
        <v>0</v>
      </c>
      <c r="K212" s="74">
        <v>1</v>
      </c>
      <c r="L212" s="74">
        <v>0</v>
      </c>
      <c r="M212" s="74">
        <v>2.81978912353516E-3</v>
      </c>
      <c r="N212" s="75">
        <v>44104</v>
      </c>
      <c r="P212" t="s">
        <v>439</v>
      </c>
      <c r="Q212" t="s">
        <v>440</v>
      </c>
      <c r="R212" t="s">
        <v>1623</v>
      </c>
      <c r="S212" t="s">
        <v>1624</v>
      </c>
      <c r="T212" t="s">
        <v>443</v>
      </c>
      <c r="U212" s="75">
        <v>43615</v>
      </c>
      <c r="V212" t="s">
        <v>1625</v>
      </c>
      <c r="W212" t="s">
        <v>450</v>
      </c>
      <c r="X212" t="s">
        <v>446</v>
      </c>
    </row>
    <row r="213" spans="1:24">
      <c r="A213">
        <v>11108</v>
      </c>
      <c r="B213" t="s">
        <v>1614</v>
      </c>
      <c r="C213" t="s">
        <v>1626</v>
      </c>
      <c r="D213" t="s">
        <v>1627</v>
      </c>
      <c r="E213" t="s">
        <v>1628</v>
      </c>
      <c r="F213" t="s">
        <v>436</v>
      </c>
      <c r="G213" t="s">
        <v>437</v>
      </c>
      <c r="H213" t="s">
        <v>438</v>
      </c>
      <c r="I213" s="74">
        <v>1</v>
      </c>
      <c r="J213" s="74">
        <v>0</v>
      </c>
      <c r="K213" s="74">
        <v>0</v>
      </c>
      <c r="L213" s="74">
        <v>1</v>
      </c>
      <c r="M213" s="74">
        <v>2.7412787487700301E-2</v>
      </c>
      <c r="P213" t="s">
        <v>460</v>
      </c>
      <c r="Q213" t="s">
        <v>476</v>
      </c>
      <c r="R213" t="s">
        <v>1629</v>
      </c>
      <c r="T213" t="s">
        <v>443</v>
      </c>
      <c r="U213" s="75">
        <v>44894</v>
      </c>
      <c r="V213" t="s">
        <v>1630</v>
      </c>
      <c r="W213" t="s">
        <v>445</v>
      </c>
      <c r="X213" t="s">
        <v>446</v>
      </c>
    </row>
    <row r="214" spans="1:24">
      <c r="A214">
        <v>11166</v>
      </c>
      <c r="B214" t="s">
        <v>1614</v>
      </c>
      <c r="C214" t="s">
        <v>1631</v>
      </c>
      <c r="D214" t="s">
        <v>1632</v>
      </c>
      <c r="E214" t="s">
        <v>1633</v>
      </c>
      <c r="F214" t="s">
        <v>450</v>
      </c>
      <c r="G214" t="s">
        <v>437</v>
      </c>
      <c r="H214" t="s">
        <v>438</v>
      </c>
      <c r="I214" s="74">
        <v>4</v>
      </c>
      <c r="J214" s="74">
        <v>0</v>
      </c>
      <c r="K214" s="74">
        <v>4</v>
      </c>
      <c r="L214" s="74">
        <v>0</v>
      </c>
      <c r="M214" s="74">
        <v>0.121455129768802</v>
      </c>
      <c r="N214" s="75">
        <v>45016</v>
      </c>
      <c r="P214" t="s">
        <v>439</v>
      </c>
      <c r="Q214" t="s">
        <v>451</v>
      </c>
      <c r="R214" t="s">
        <v>1634</v>
      </c>
      <c r="S214" t="s">
        <v>1635</v>
      </c>
      <c r="T214" t="s">
        <v>443</v>
      </c>
      <c r="U214" s="75">
        <v>44644</v>
      </c>
      <c r="V214" t="s">
        <v>1636</v>
      </c>
      <c r="W214" t="s">
        <v>450</v>
      </c>
      <c r="X214" t="s">
        <v>446</v>
      </c>
    </row>
    <row r="215" spans="1:24">
      <c r="A215">
        <v>11096</v>
      </c>
      <c r="B215" t="s">
        <v>1614</v>
      </c>
      <c r="C215" t="s">
        <v>1637</v>
      </c>
      <c r="D215" t="s">
        <v>1638</v>
      </c>
      <c r="E215" t="s">
        <v>1639</v>
      </c>
      <c r="F215" t="s">
        <v>436</v>
      </c>
      <c r="G215" t="s">
        <v>437</v>
      </c>
      <c r="H215" t="s">
        <v>438</v>
      </c>
      <c r="I215" s="74">
        <v>1</v>
      </c>
      <c r="J215" s="74">
        <v>0</v>
      </c>
      <c r="K215" s="74">
        <v>0</v>
      </c>
      <c r="L215" s="74">
        <v>1</v>
      </c>
      <c r="M215" s="74">
        <v>1.19163696604568E-2</v>
      </c>
      <c r="P215" t="s">
        <v>439</v>
      </c>
      <c r="Q215" t="s">
        <v>451</v>
      </c>
      <c r="R215" t="s">
        <v>1640</v>
      </c>
      <c r="S215" t="s">
        <v>1641</v>
      </c>
      <c r="T215" t="s">
        <v>443</v>
      </c>
      <c r="U215" s="75">
        <v>44366</v>
      </c>
      <c r="V215" t="s">
        <v>1642</v>
      </c>
      <c r="W215" t="s">
        <v>445</v>
      </c>
      <c r="X215" t="s">
        <v>446</v>
      </c>
    </row>
    <row r="216" spans="1:24">
      <c r="A216">
        <v>10969</v>
      </c>
      <c r="B216" t="s">
        <v>1614</v>
      </c>
      <c r="C216" t="s">
        <v>1643</v>
      </c>
      <c r="D216" t="s">
        <v>1644</v>
      </c>
      <c r="F216" t="s">
        <v>436</v>
      </c>
      <c r="G216" t="s">
        <v>437</v>
      </c>
      <c r="H216" t="s">
        <v>438</v>
      </c>
      <c r="I216" s="74">
        <v>115</v>
      </c>
      <c r="J216" s="74">
        <v>0</v>
      </c>
      <c r="K216" s="74">
        <v>0</v>
      </c>
      <c r="L216" s="74">
        <v>115</v>
      </c>
      <c r="M216" s="74">
        <v>1.1944015728412101</v>
      </c>
      <c r="P216" t="s">
        <v>469</v>
      </c>
      <c r="R216" t="s">
        <v>1645</v>
      </c>
      <c r="S216" t="s">
        <v>1646</v>
      </c>
      <c r="T216" t="s">
        <v>443</v>
      </c>
      <c r="U216" s="75">
        <v>44552</v>
      </c>
      <c r="V216" t="s">
        <v>1647</v>
      </c>
      <c r="W216" t="s">
        <v>445</v>
      </c>
      <c r="X216" t="s">
        <v>446</v>
      </c>
    </row>
    <row r="217" spans="1:24">
      <c r="A217">
        <v>11104</v>
      </c>
      <c r="B217" t="s">
        <v>1648</v>
      </c>
      <c r="C217" t="s">
        <v>1649</v>
      </c>
      <c r="D217" t="s">
        <v>1650</v>
      </c>
      <c r="E217" t="s">
        <v>1651</v>
      </c>
      <c r="F217" t="s">
        <v>436</v>
      </c>
      <c r="G217" t="s">
        <v>437</v>
      </c>
      <c r="H217" t="s">
        <v>438</v>
      </c>
      <c r="I217" s="74">
        <v>3</v>
      </c>
      <c r="J217" s="74">
        <v>0</v>
      </c>
      <c r="K217" s="74">
        <v>0</v>
      </c>
      <c r="L217" s="74">
        <v>3</v>
      </c>
      <c r="M217" s="74">
        <v>1.4584563624923301E-2</v>
      </c>
      <c r="P217" t="s">
        <v>439</v>
      </c>
      <c r="Q217" t="s">
        <v>451</v>
      </c>
      <c r="R217" t="s">
        <v>1652</v>
      </c>
      <c r="S217" t="s">
        <v>1653</v>
      </c>
      <c r="T217" t="s">
        <v>443</v>
      </c>
      <c r="U217" s="75">
        <v>44414</v>
      </c>
      <c r="V217" t="s">
        <v>1654</v>
      </c>
      <c r="W217" t="s">
        <v>445</v>
      </c>
      <c r="X217" t="s">
        <v>446</v>
      </c>
    </row>
    <row r="218" spans="1:24">
      <c r="A218">
        <v>11001</v>
      </c>
      <c r="B218" t="s">
        <v>1648</v>
      </c>
      <c r="C218" t="s">
        <v>1655</v>
      </c>
      <c r="D218" t="s">
        <v>1656</v>
      </c>
      <c r="E218" t="s">
        <v>1657</v>
      </c>
      <c r="F218" t="s">
        <v>436</v>
      </c>
      <c r="G218" t="s">
        <v>437</v>
      </c>
      <c r="H218" t="s">
        <v>438</v>
      </c>
      <c r="I218" s="74">
        <v>7</v>
      </c>
      <c r="J218" s="74">
        <v>0</v>
      </c>
      <c r="K218" s="74">
        <v>0</v>
      </c>
      <c r="L218" s="74">
        <v>7</v>
      </c>
      <c r="M218" s="74">
        <v>2.0585224856007601E-2</v>
      </c>
      <c r="P218" t="s">
        <v>439</v>
      </c>
      <c r="Q218" t="s">
        <v>451</v>
      </c>
      <c r="R218" t="s">
        <v>1658</v>
      </c>
      <c r="T218" t="s">
        <v>443</v>
      </c>
      <c r="U218" s="75">
        <v>44330</v>
      </c>
      <c r="V218" t="s">
        <v>1659</v>
      </c>
      <c r="W218" t="s">
        <v>445</v>
      </c>
      <c r="X218" t="s">
        <v>446</v>
      </c>
    </row>
    <row r="219" spans="1:24">
      <c r="I219" s="81">
        <f>SUM(I2:I218)</f>
        <v>10821</v>
      </c>
      <c r="J219" s="81">
        <f>SUM(J2:J218)</f>
        <v>3906</v>
      </c>
      <c r="K219" s="81">
        <f>SUM(K2:K218)</f>
        <v>2864</v>
      </c>
      <c r="L219" s="81">
        <f>SUM(L2:L218)</f>
        <v>4051</v>
      </c>
      <c r="M219" s="81">
        <f>SUM(M2:M218)</f>
        <v>341.15367137021889</v>
      </c>
      <c r="N219" s="75"/>
      <c r="U219" s="75"/>
    </row>
    <row r="220" spans="1:24">
      <c r="I220" s="81"/>
      <c r="J220" s="81"/>
      <c r="K220" s="81"/>
      <c r="L220" s="81">
        <f>K219+L219</f>
        <v>6915</v>
      </c>
      <c r="M220" s="81"/>
      <c r="N220" s="75"/>
      <c r="U220" s="75"/>
    </row>
    <row r="221" spans="1:24">
      <c r="N221" s="75"/>
      <c r="U221" s="75"/>
    </row>
    <row r="222" spans="1:24">
      <c r="A222">
        <v>10808</v>
      </c>
      <c r="B222" t="s">
        <v>473</v>
      </c>
      <c r="C222" t="s">
        <v>1660</v>
      </c>
      <c r="D222" t="s">
        <v>1661</v>
      </c>
      <c r="E222" t="s">
        <v>1662</v>
      </c>
      <c r="F222" t="s">
        <v>436</v>
      </c>
      <c r="G222" t="s">
        <v>437</v>
      </c>
      <c r="H222" t="s">
        <v>1663</v>
      </c>
      <c r="I222" s="74">
        <v>6</v>
      </c>
      <c r="J222" s="74">
        <v>0</v>
      </c>
      <c r="K222" s="74">
        <v>0</v>
      </c>
      <c r="L222" s="74">
        <v>6</v>
      </c>
      <c r="M222" s="74">
        <v>0.48661746578394299</v>
      </c>
      <c r="P222" t="s">
        <v>439</v>
      </c>
      <c r="Q222" t="s">
        <v>451</v>
      </c>
      <c r="R222" t="s">
        <v>1664</v>
      </c>
      <c r="T222" t="s">
        <v>443</v>
      </c>
      <c r="U222" s="75">
        <v>43914</v>
      </c>
      <c r="V222" t="s">
        <v>1665</v>
      </c>
      <c r="W222" t="s">
        <v>445</v>
      </c>
      <c r="X222" t="s">
        <v>446</v>
      </c>
    </row>
    <row r="223" spans="1:24">
      <c r="A223">
        <v>10815</v>
      </c>
      <c r="B223" t="s">
        <v>1108</v>
      </c>
      <c r="C223" t="s">
        <v>1666</v>
      </c>
      <c r="D223" t="s">
        <v>1667</v>
      </c>
      <c r="E223" t="s">
        <v>1668</v>
      </c>
      <c r="F223" t="s">
        <v>436</v>
      </c>
      <c r="G223" t="s">
        <v>437</v>
      </c>
      <c r="H223" t="s">
        <v>1663</v>
      </c>
      <c r="I223" s="74">
        <v>2</v>
      </c>
      <c r="J223" s="74">
        <v>0</v>
      </c>
      <c r="K223" s="74">
        <v>0</v>
      </c>
      <c r="L223" s="74">
        <v>2</v>
      </c>
      <c r="M223" s="74">
        <v>7.6019277113525505E-2</v>
      </c>
      <c r="P223" t="s">
        <v>439</v>
      </c>
      <c r="Q223" t="s">
        <v>451</v>
      </c>
      <c r="R223" t="s">
        <v>1669</v>
      </c>
      <c r="T223" t="s">
        <v>443</v>
      </c>
      <c r="U223" s="75">
        <v>43936</v>
      </c>
      <c r="V223" t="s">
        <v>1670</v>
      </c>
      <c r="W223" t="s">
        <v>445</v>
      </c>
      <c r="X223" t="s">
        <v>455</v>
      </c>
    </row>
    <row r="224" spans="1:24">
      <c r="A224">
        <v>11042</v>
      </c>
      <c r="B224" t="s">
        <v>1168</v>
      </c>
      <c r="C224" t="s">
        <v>1671</v>
      </c>
      <c r="D224" t="s">
        <v>1672</v>
      </c>
      <c r="E224" t="s">
        <v>1673</v>
      </c>
      <c r="F224" t="s">
        <v>436</v>
      </c>
      <c r="G224" t="s">
        <v>437</v>
      </c>
      <c r="H224" t="s">
        <v>1663</v>
      </c>
      <c r="I224" s="74">
        <v>2</v>
      </c>
      <c r="J224" s="74">
        <v>0</v>
      </c>
      <c r="K224" s="74">
        <v>0</v>
      </c>
      <c r="L224" s="74">
        <v>2</v>
      </c>
      <c r="M224" s="74">
        <v>5.5750452569674099E-2</v>
      </c>
      <c r="P224" t="s">
        <v>439</v>
      </c>
      <c r="Q224" t="s">
        <v>451</v>
      </c>
      <c r="R224" t="s">
        <v>1674</v>
      </c>
      <c r="T224" t="s">
        <v>443</v>
      </c>
      <c r="U224" s="75">
        <v>44335</v>
      </c>
      <c r="V224" t="s">
        <v>1675</v>
      </c>
      <c r="W224" t="s">
        <v>445</v>
      </c>
      <c r="X224" t="s">
        <v>446</v>
      </c>
    </row>
    <row r="225" spans="1:24">
      <c r="A225">
        <v>10868</v>
      </c>
      <c r="B225" t="s">
        <v>1162</v>
      </c>
      <c r="C225" t="s">
        <v>1676</v>
      </c>
      <c r="D225" t="s">
        <v>1677</v>
      </c>
      <c r="E225" t="s">
        <v>1678</v>
      </c>
      <c r="F225" t="s">
        <v>436</v>
      </c>
      <c r="G225" t="s">
        <v>437</v>
      </c>
      <c r="H225" t="s">
        <v>1663</v>
      </c>
      <c r="I225" s="74">
        <v>1</v>
      </c>
      <c r="J225" s="74">
        <v>0</v>
      </c>
      <c r="K225" s="74">
        <v>0</v>
      </c>
      <c r="L225" s="74">
        <v>1</v>
      </c>
      <c r="M225" s="74">
        <v>7.0391321157482506E-2</v>
      </c>
      <c r="P225" t="s">
        <v>439</v>
      </c>
      <c r="Q225" t="s">
        <v>451</v>
      </c>
      <c r="R225" t="s">
        <v>1679</v>
      </c>
      <c r="T225" t="s">
        <v>443</v>
      </c>
      <c r="U225" s="75">
        <v>44056</v>
      </c>
      <c r="V225" t="s">
        <v>1680</v>
      </c>
      <c r="W225" t="s">
        <v>445</v>
      </c>
      <c r="X225" t="s">
        <v>446</v>
      </c>
    </row>
    <row r="226" spans="1:24">
      <c r="A226">
        <v>10805</v>
      </c>
      <c r="B226" t="s">
        <v>1168</v>
      </c>
      <c r="C226" t="s">
        <v>1681</v>
      </c>
      <c r="D226" t="s">
        <v>1682</v>
      </c>
      <c r="E226" t="s">
        <v>555</v>
      </c>
      <c r="F226" t="s">
        <v>436</v>
      </c>
      <c r="G226" t="s">
        <v>437</v>
      </c>
      <c r="H226" t="s">
        <v>1663</v>
      </c>
      <c r="I226" s="74">
        <v>930</v>
      </c>
      <c r="J226" s="74"/>
      <c r="K226" s="74"/>
      <c r="L226" s="74">
        <v>930</v>
      </c>
      <c r="M226" s="74">
        <v>45.270432626391901</v>
      </c>
      <c r="P226" t="s">
        <v>469</v>
      </c>
      <c r="R226" t="s">
        <v>1683</v>
      </c>
      <c r="T226" t="s">
        <v>443</v>
      </c>
      <c r="U226" s="75">
        <v>44344</v>
      </c>
      <c r="V226" t="s">
        <v>1684</v>
      </c>
      <c r="W226" t="s">
        <v>445</v>
      </c>
      <c r="X226" t="s">
        <v>455</v>
      </c>
    </row>
    <row r="227" spans="1:24">
      <c r="A227">
        <v>11122</v>
      </c>
      <c r="B227" t="s">
        <v>1608</v>
      </c>
      <c r="C227" t="s">
        <v>1685</v>
      </c>
      <c r="D227" t="s">
        <v>1686</v>
      </c>
      <c r="E227" t="s">
        <v>1687</v>
      </c>
      <c r="F227" t="s">
        <v>436</v>
      </c>
      <c r="G227" t="s">
        <v>437</v>
      </c>
      <c r="H227" t="s">
        <v>1663</v>
      </c>
      <c r="I227" s="74">
        <v>103</v>
      </c>
      <c r="J227" s="74">
        <v>0</v>
      </c>
      <c r="K227" s="74">
        <v>0</v>
      </c>
      <c r="L227" s="74">
        <v>103</v>
      </c>
      <c r="M227" s="74">
        <v>5.2994916548962001</v>
      </c>
      <c r="P227" t="s">
        <v>469</v>
      </c>
      <c r="R227" t="s">
        <v>1688</v>
      </c>
      <c r="T227" t="s">
        <v>443</v>
      </c>
      <c r="U227" s="75">
        <v>44890</v>
      </c>
      <c r="V227" t="s">
        <v>1689</v>
      </c>
      <c r="W227" t="s">
        <v>445</v>
      </c>
      <c r="X227" t="s">
        <v>455</v>
      </c>
    </row>
    <row r="228" spans="1:24">
      <c r="A228">
        <v>10199</v>
      </c>
      <c r="B228" t="s">
        <v>691</v>
      </c>
      <c r="C228" t="s">
        <v>1690</v>
      </c>
      <c r="D228" t="s">
        <v>1691</v>
      </c>
      <c r="E228" t="s">
        <v>1067</v>
      </c>
      <c r="F228" t="s">
        <v>436</v>
      </c>
      <c r="G228" t="s">
        <v>437</v>
      </c>
      <c r="H228" t="s">
        <v>1663</v>
      </c>
      <c r="I228" s="74">
        <v>15</v>
      </c>
      <c r="J228" s="74">
        <v>0</v>
      </c>
      <c r="K228" s="74">
        <v>0</v>
      </c>
      <c r="L228" s="74">
        <v>15</v>
      </c>
      <c r="M228" s="74">
        <v>0.15593798751831101</v>
      </c>
      <c r="P228" t="s">
        <v>439</v>
      </c>
      <c r="Q228" t="s">
        <v>440</v>
      </c>
      <c r="R228" t="s">
        <v>1692</v>
      </c>
      <c r="T228" t="s">
        <v>443</v>
      </c>
      <c r="V228" t="s">
        <v>1693</v>
      </c>
      <c r="W228" t="s">
        <v>445</v>
      </c>
      <c r="X228" t="s">
        <v>455</v>
      </c>
    </row>
    <row r="229" spans="1:24">
      <c r="A229">
        <v>11227</v>
      </c>
      <c r="B229" t="s">
        <v>465</v>
      </c>
      <c r="C229" t="s">
        <v>1694</v>
      </c>
      <c r="D229" t="s">
        <v>1695</v>
      </c>
      <c r="E229" t="s">
        <v>459</v>
      </c>
      <c r="F229" t="s">
        <v>436</v>
      </c>
      <c r="G229" t="s">
        <v>437</v>
      </c>
      <c r="H229" t="s">
        <v>1663</v>
      </c>
      <c r="I229" s="74">
        <v>217</v>
      </c>
      <c r="J229" s="74">
        <v>0</v>
      </c>
      <c r="K229" s="74">
        <v>0</v>
      </c>
      <c r="L229" s="74">
        <v>217</v>
      </c>
      <c r="M229" s="74"/>
      <c r="P229" t="s">
        <v>469</v>
      </c>
      <c r="R229" t="s">
        <v>597</v>
      </c>
      <c r="T229" t="s">
        <v>443</v>
      </c>
      <c r="U229" s="75">
        <v>44645</v>
      </c>
      <c r="V229" t="s">
        <v>1696</v>
      </c>
      <c r="W229" t="s">
        <v>445</v>
      </c>
      <c r="X229" t="s">
        <v>446</v>
      </c>
    </row>
    <row r="230" spans="1:24">
      <c r="A230">
        <v>11200</v>
      </c>
      <c r="B230" t="s">
        <v>1697</v>
      </c>
      <c r="C230" t="s">
        <v>1698</v>
      </c>
      <c r="D230" t="s">
        <v>1699</v>
      </c>
      <c r="E230" t="s">
        <v>850</v>
      </c>
      <c r="F230" t="s">
        <v>436</v>
      </c>
      <c r="G230" t="s">
        <v>437</v>
      </c>
      <c r="H230" t="s">
        <v>1663</v>
      </c>
      <c r="I230" s="74">
        <v>800</v>
      </c>
      <c r="J230" s="74">
        <v>0</v>
      </c>
      <c r="K230" s="74">
        <v>0</v>
      </c>
      <c r="L230" s="74">
        <v>800</v>
      </c>
      <c r="M230" s="74">
        <v>48.229012342586898</v>
      </c>
      <c r="P230" t="s">
        <v>469</v>
      </c>
      <c r="R230" t="s">
        <v>1700</v>
      </c>
      <c r="T230" t="s">
        <v>443</v>
      </c>
      <c r="U230" s="75">
        <v>45077</v>
      </c>
      <c r="V230" t="s">
        <v>1701</v>
      </c>
      <c r="W230" t="s">
        <v>445</v>
      </c>
      <c r="X230" t="s">
        <v>455</v>
      </c>
    </row>
    <row r="231" spans="1:24">
      <c r="A231">
        <v>10878</v>
      </c>
      <c r="B231" t="s">
        <v>739</v>
      </c>
      <c r="C231" t="s">
        <v>815</v>
      </c>
      <c r="D231" t="s">
        <v>1702</v>
      </c>
      <c r="E231" t="s">
        <v>817</v>
      </c>
      <c r="F231" t="s">
        <v>436</v>
      </c>
      <c r="G231" t="s">
        <v>437</v>
      </c>
      <c r="H231" t="s">
        <v>1663</v>
      </c>
      <c r="I231" s="74">
        <v>482</v>
      </c>
      <c r="J231" s="74">
        <v>0</v>
      </c>
      <c r="K231" s="74">
        <v>0</v>
      </c>
      <c r="L231" s="74">
        <v>482</v>
      </c>
      <c r="M231" s="74"/>
      <c r="P231" t="s">
        <v>469</v>
      </c>
      <c r="R231" t="s">
        <v>818</v>
      </c>
      <c r="S231" t="s">
        <v>1703</v>
      </c>
      <c r="T231" t="s">
        <v>443</v>
      </c>
      <c r="U231" s="75">
        <v>44007</v>
      </c>
      <c r="V231" t="s">
        <v>1704</v>
      </c>
      <c r="W231" t="s">
        <v>445</v>
      </c>
      <c r="X231" t="s">
        <v>446</v>
      </c>
    </row>
    <row r="232" spans="1:24">
      <c r="A232">
        <v>10628</v>
      </c>
      <c r="B232" t="s">
        <v>1705</v>
      </c>
      <c r="C232" t="s">
        <v>1706</v>
      </c>
      <c r="D232" t="s">
        <v>1707</v>
      </c>
      <c r="E232" t="s">
        <v>1708</v>
      </c>
      <c r="F232" t="s">
        <v>436</v>
      </c>
      <c r="G232" t="s">
        <v>437</v>
      </c>
      <c r="H232" t="s">
        <v>1663</v>
      </c>
      <c r="I232" s="74">
        <v>174</v>
      </c>
      <c r="J232" s="74">
        <v>0</v>
      </c>
      <c r="K232" s="74">
        <v>0</v>
      </c>
      <c r="L232" s="74">
        <v>174</v>
      </c>
      <c r="M232" s="74">
        <v>9.0203317977905293</v>
      </c>
      <c r="P232" t="s">
        <v>469</v>
      </c>
      <c r="R232" t="s">
        <v>1709</v>
      </c>
      <c r="T232" t="s">
        <v>443</v>
      </c>
      <c r="U232" s="75">
        <v>43770</v>
      </c>
      <c r="V232" t="s">
        <v>1710</v>
      </c>
      <c r="W232" t="s">
        <v>445</v>
      </c>
      <c r="X232" t="s">
        <v>455</v>
      </c>
    </row>
    <row r="233" spans="1:24">
      <c r="A233">
        <v>11077</v>
      </c>
      <c r="B233" t="s">
        <v>1711</v>
      </c>
      <c r="C233" t="s">
        <v>1712</v>
      </c>
      <c r="D233" t="s">
        <v>1713</v>
      </c>
      <c r="E233" t="s">
        <v>1714</v>
      </c>
      <c r="F233" t="s">
        <v>436</v>
      </c>
      <c r="G233" t="s">
        <v>437</v>
      </c>
      <c r="H233" t="s">
        <v>1663</v>
      </c>
      <c r="I233" s="74">
        <v>4600</v>
      </c>
      <c r="J233" s="74">
        <v>0</v>
      </c>
      <c r="K233" s="74">
        <v>0</v>
      </c>
      <c r="L233" s="74">
        <v>4600</v>
      </c>
      <c r="M233" s="74">
        <v>472.23774927482998</v>
      </c>
      <c r="P233" t="s">
        <v>469</v>
      </c>
      <c r="R233" t="s">
        <v>1715</v>
      </c>
      <c r="T233" t="s">
        <v>443</v>
      </c>
      <c r="U233" s="75">
        <v>44594</v>
      </c>
      <c r="V233" t="s">
        <v>1716</v>
      </c>
      <c r="W233" t="s">
        <v>445</v>
      </c>
      <c r="X233" t="s">
        <v>455</v>
      </c>
    </row>
    <row r="234" spans="1:24">
      <c r="A234">
        <v>4127</v>
      </c>
      <c r="B234" t="s">
        <v>1571</v>
      </c>
      <c r="C234" t="s">
        <v>1717</v>
      </c>
      <c r="D234" t="s">
        <v>1718</v>
      </c>
      <c r="E234" t="s">
        <v>1719</v>
      </c>
      <c r="F234" t="s">
        <v>436</v>
      </c>
      <c r="G234" t="s">
        <v>437</v>
      </c>
      <c r="H234" t="s">
        <v>1663</v>
      </c>
      <c r="I234" s="74">
        <v>1492</v>
      </c>
      <c r="J234" s="74">
        <v>0</v>
      </c>
      <c r="K234" s="74">
        <v>0</v>
      </c>
      <c r="L234" s="74">
        <v>1492</v>
      </c>
      <c r="M234" s="74">
        <v>156.591594254303</v>
      </c>
      <c r="P234" t="s">
        <v>469</v>
      </c>
      <c r="Q234" t="s">
        <v>1720</v>
      </c>
      <c r="R234" t="s">
        <v>1721</v>
      </c>
      <c r="T234" t="s">
        <v>443</v>
      </c>
      <c r="U234" s="75">
        <v>39360</v>
      </c>
      <c r="V234" t="s">
        <v>1722</v>
      </c>
      <c r="W234" t="s">
        <v>445</v>
      </c>
      <c r="X234" t="s">
        <v>455</v>
      </c>
    </row>
    <row r="235" spans="1:24">
      <c r="A235">
        <v>4123</v>
      </c>
      <c r="B235" t="s">
        <v>898</v>
      </c>
      <c r="C235" t="s">
        <v>1723</v>
      </c>
      <c r="D235" t="s">
        <v>1724</v>
      </c>
      <c r="E235" t="s">
        <v>1725</v>
      </c>
      <c r="F235" t="s">
        <v>436</v>
      </c>
      <c r="G235" t="s">
        <v>437</v>
      </c>
      <c r="H235" t="s">
        <v>1663</v>
      </c>
      <c r="I235" s="74">
        <v>795</v>
      </c>
      <c r="J235" s="74">
        <v>0</v>
      </c>
      <c r="K235" s="74">
        <v>0</v>
      </c>
      <c r="L235" s="74">
        <v>795</v>
      </c>
      <c r="M235" s="74">
        <v>125.52799735336301</v>
      </c>
      <c r="P235" t="s">
        <v>469</v>
      </c>
      <c r="Q235" t="s">
        <v>1720</v>
      </c>
      <c r="R235" t="s">
        <v>1726</v>
      </c>
      <c r="T235" t="s">
        <v>443</v>
      </c>
      <c r="U235" s="75">
        <v>39370</v>
      </c>
      <c r="V235" t="s">
        <v>1727</v>
      </c>
      <c r="W235" t="s">
        <v>445</v>
      </c>
      <c r="X235" t="s">
        <v>455</v>
      </c>
    </row>
    <row r="236" spans="1:24">
      <c r="A236">
        <v>10462</v>
      </c>
      <c r="B236" t="s">
        <v>1503</v>
      </c>
      <c r="C236" t="s">
        <v>1728</v>
      </c>
      <c r="D236" t="s">
        <v>1729</v>
      </c>
      <c r="E236" t="s">
        <v>1730</v>
      </c>
      <c r="F236" t="s">
        <v>436</v>
      </c>
      <c r="G236" t="s">
        <v>437</v>
      </c>
      <c r="H236" t="s">
        <v>1663</v>
      </c>
      <c r="I236" s="74">
        <v>170</v>
      </c>
      <c r="J236" s="74">
        <v>0</v>
      </c>
      <c r="K236" s="74">
        <v>0</v>
      </c>
      <c r="L236" s="74">
        <v>170</v>
      </c>
      <c r="M236" s="74">
        <v>4.6220983970642102</v>
      </c>
      <c r="P236" t="s">
        <v>439</v>
      </c>
      <c r="Q236" t="s">
        <v>451</v>
      </c>
      <c r="R236" t="s">
        <v>1731</v>
      </c>
      <c r="T236" t="s">
        <v>443</v>
      </c>
      <c r="U236" s="75">
        <v>42964</v>
      </c>
      <c r="V236" t="s">
        <v>1732</v>
      </c>
      <c r="W236" t="s">
        <v>445</v>
      </c>
      <c r="X236" t="s">
        <v>455</v>
      </c>
    </row>
    <row r="237" spans="1:24">
      <c r="A237">
        <v>10461</v>
      </c>
      <c r="B237" t="s">
        <v>1503</v>
      </c>
      <c r="C237" t="s">
        <v>1733</v>
      </c>
      <c r="D237" t="s">
        <v>1734</v>
      </c>
      <c r="E237" t="s">
        <v>1730</v>
      </c>
      <c r="F237" t="s">
        <v>436</v>
      </c>
      <c r="G237" t="s">
        <v>437</v>
      </c>
      <c r="H237" t="s">
        <v>1663</v>
      </c>
      <c r="I237" s="74">
        <v>78</v>
      </c>
      <c r="J237" s="74">
        <v>0</v>
      </c>
      <c r="K237" s="74">
        <v>0</v>
      </c>
      <c r="L237" s="74">
        <v>78</v>
      </c>
      <c r="M237" s="74">
        <v>5.73271042861938</v>
      </c>
      <c r="P237" t="s">
        <v>439</v>
      </c>
      <c r="Q237" t="s">
        <v>451</v>
      </c>
      <c r="R237" t="s">
        <v>1731</v>
      </c>
      <c r="T237" t="s">
        <v>443</v>
      </c>
      <c r="U237" s="75">
        <v>42964</v>
      </c>
      <c r="V237" t="s">
        <v>1732</v>
      </c>
      <c r="W237" t="s">
        <v>445</v>
      </c>
      <c r="X237" t="s">
        <v>455</v>
      </c>
    </row>
    <row r="238" spans="1:24">
      <c r="A238">
        <v>10463</v>
      </c>
      <c r="B238" t="s">
        <v>1503</v>
      </c>
      <c r="C238" t="s">
        <v>1735</v>
      </c>
      <c r="D238" t="s">
        <v>1736</v>
      </c>
      <c r="E238" t="s">
        <v>1730</v>
      </c>
      <c r="F238" t="s">
        <v>436</v>
      </c>
      <c r="G238" t="s">
        <v>437</v>
      </c>
      <c r="H238" t="s">
        <v>1663</v>
      </c>
      <c r="I238" s="74">
        <v>150</v>
      </c>
      <c r="J238" s="74">
        <v>0</v>
      </c>
      <c r="K238" s="74">
        <v>0</v>
      </c>
      <c r="L238" s="74">
        <v>150</v>
      </c>
      <c r="M238" s="74">
        <v>2.1965416984558099</v>
      </c>
      <c r="P238" t="s">
        <v>439</v>
      </c>
      <c r="Q238" t="s">
        <v>451</v>
      </c>
      <c r="R238" t="s">
        <v>1731</v>
      </c>
      <c r="T238" t="s">
        <v>443</v>
      </c>
      <c r="U238" s="75">
        <v>42964</v>
      </c>
      <c r="V238" t="s">
        <v>1737</v>
      </c>
      <c r="W238" t="s">
        <v>445</v>
      </c>
      <c r="X238" t="s">
        <v>455</v>
      </c>
    </row>
    <row r="239" spans="1:24">
      <c r="A239">
        <v>10367</v>
      </c>
      <c r="B239" t="s">
        <v>627</v>
      </c>
      <c r="C239" t="s">
        <v>1738</v>
      </c>
      <c r="D239" t="s">
        <v>1739</v>
      </c>
      <c r="E239" t="s">
        <v>1740</v>
      </c>
      <c r="F239" t="s">
        <v>436</v>
      </c>
      <c r="G239" t="s">
        <v>437</v>
      </c>
      <c r="H239" t="s">
        <v>1663</v>
      </c>
      <c r="I239" s="74">
        <v>3</v>
      </c>
      <c r="J239" s="74">
        <v>0</v>
      </c>
      <c r="K239" s="74">
        <v>0</v>
      </c>
      <c r="L239" s="74">
        <v>3</v>
      </c>
      <c r="M239" s="74">
        <v>0.15347484359741201</v>
      </c>
      <c r="P239" t="s">
        <v>439</v>
      </c>
      <c r="Q239" t="s">
        <v>451</v>
      </c>
      <c r="R239" t="s">
        <v>1741</v>
      </c>
      <c r="T239" t="s">
        <v>443</v>
      </c>
      <c r="U239" s="75">
        <v>43368</v>
      </c>
      <c r="V239" t="s">
        <v>1742</v>
      </c>
      <c r="W239" t="s">
        <v>445</v>
      </c>
      <c r="X239" t="s">
        <v>455</v>
      </c>
    </row>
    <row r="240" spans="1:24">
      <c r="I240" s="81">
        <f>SUM(I222:I239)</f>
        <v>10020</v>
      </c>
      <c r="J240" s="81">
        <f>SUM(J222:J239)</f>
        <v>0</v>
      </c>
      <c r="K240" s="81">
        <f>SUM(K222:K239)</f>
        <v>0</v>
      </c>
      <c r="L240" s="81">
        <f>SUM(L222:L239)</f>
        <v>10020</v>
      </c>
      <c r="M240" s="81">
        <f>SUM(M222:M239)</f>
        <v>875.7261511760413</v>
      </c>
      <c r="U240" s="75"/>
    </row>
    <row r="241" spans="1:24">
      <c r="I241" s="81"/>
      <c r="J241" s="81"/>
      <c r="K241" s="81"/>
      <c r="L241" s="81">
        <f>K240+L240</f>
        <v>10020</v>
      </c>
      <c r="M241" s="81"/>
      <c r="U241" s="75"/>
    </row>
    <row r="242" spans="1:24">
      <c r="U242" s="75"/>
    </row>
    <row r="243" spans="1:24">
      <c r="A243">
        <v>5429</v>
      </c>
      <c r="B243" t="s">
        <v>1614</v>
      </c>
      <c r="C243" t="s">
        <v>1743</v>
      </c>
      <c r="D243" t="s">
        <v>1744</v>
      </c>
      <c r="E243" t="s">
        <v>1745</v>
      </c>
      <c r="F243" t="s">
        <v>1746</v>
      </c>
      <c r="H243" t="s">
        <v>1747</v>
      </c>
      <c r="I243" s="74">
        <v>375</v>
      </c>
      <c r="J243" s="74">
        <v>0</v>
      </c>
      <c r="K243" s="74">
        <v>0</v>
      </c>
      <c r="L243" s="74">
        <v>375</v>
      </c>
      <c r="M243" s="74">
        <v>16.4245738006592</v>
      </c>
      <c r="P243" t="s">
        <v>469</v>
      </c>
      <c r="R243" t="s">
        <v>1748</v>
      </c>
      <c r="V243" t="s">
        <v>1749</v>
      </c>
      <c r="W243" t="s">
        <v>1746</v>
      </c>
      <c r="X243" t="s">
        <v>446</v>
      </c>
    </row>
    <row r="244" spans="1:24">
      <c r="A244">
        <v>10586</v>
      </c>
      <c r="B244" t="s">
        <v>699</v>
      </c>
      <c r="C244" t="s">
        <v>1750</v>
      </c>
      <c r="D244" t="s">
        <v>1751</v>
      </c>
      <c r="F244" t="s">
        <v>1746</v>
      </c>
      <c r="H244" t="s">
        <v>1747</v>
      </c>
      <c r="I244" s="74">
        <v>67</v>
      </c>
      <c r="J244" s="74">
        <v>0</v>
      </c>
      <c r="K244" s="74">
        <v>0</v>
      </c>
      <c r="L244" s="74">
        <v>67</v>
      </c>
      <c r="M244" s="74">
        <v>1.9047192131042501</v>
      </c>
      <c r="P244" t="s">
        <v>469</v>
      </c>
      <c r="R244" t="s">
        <v>1748</v>
      </c>
      <c r="T244" t="s">
        <v>443</v>
      </c>
      <c r="W244" t="s">
        <v>1746</v>
      </c>
    </row>
    <row r="245" spans="1:24">
      <c r="A245">
        <v>10220</v>
      </c>
      <c r="B245" t="s">
        <v>1531</v>
      </c>
      <c r="C245" t="s">
        <v>1752</v>
      </c>
      <c r="D245" t="s">
        <v>1753</v>
      </c>
      <c r="F245" t="s">
        <v>1746</v>
      </c>
      <c r="H245" t="s">
        <v>1747</v>
      </c>
      <c r="I245" s="74">
        <v>15</v>
      </c>
      <c r="J245" s="74">
        <v>0</v>
      </c>
      <c r="K245" s="74">
        <v>0</v>
      </c>
      <c r="L245" s="74">
        <v>15</v>
      </c>
      <c r="M245" s="74">
        <v>0.49978059692382798</v>
      </c>
      <c r="P245" t="s">
        <v>469</v>
      </c>
      <c r="R245" t="s">
        <v>1754</v>
      </c>
      <c r="T245" t="s">
        <v>443</v>
      </c>
      <c r="V245" t="s">
        <v>1755</v>
      </c>
      <c r="W245" t="s">
        <v>1746</v>
      </c>
    </row>
    <row r="246" spans="1:24">
      <c r="A246">
        <v>10587</v>
      </c>
      <c r="B246" t="s">
        <v>909</v>
      </c>
      <c r="C246" t="s">
        <v>1756</v>
      </c>
      <c r="D246" t="s">
        <v>1757</v>
      </c>
      <c r="F246" t="s">
        <v>1746</v>
      </c>
      <c r="H246" t="s">
        <v>1747</v>
      </c>
      <c r="I246" s="74">
        <v>10</v>
      </c>
      <c r="J246" s="74">
        <v>0</v>
      </c>
      <c r="K246" s="74">
        <v>0</v>
      </c>
      <c r="L246" s="74">
        <v>10</v>
      </c>
      <c r="M246" s="74">
        <v>0.283506439208984</v>
      </c>
      <c r="R246" t="s">
        <v>1748</v>
      </c>
      <c r="T246" t="s">
        <v>443</v>
      </c>
      <c r="W246" t="s">
        <v>1746</v>
      </c>
    </row>
    <row r="247" spans="1:24">
      <c r="A247">
        <v>10593</v>
      </c>
      <c r="B247" t="s">
        <v>1758</v>
      </c>
      <c r="C247" t="s">
        <v>1759</v>
      </c>
      <c r="D247" t="s">
        <v>1760</v>
      </c>
      <c r="F247" t="s">
        <v>1746</v>
      </c>
      <c r="H247" t="s">
        <v>1747</v>
      </c>
      <c r="I247" s="74">
        <v>20</v>
      </c>
      <c r="J247" s="74">
        <v>0</v>
      </c>
      <c r="K247" s="74">
        <v>0</v>
      </c>
      <c r="L247" s="74">
        <v>20</v>
      </c>
      <c r="M247" s="74">
        <v>0.56359004440307603</v>
      </c>
      <c r="P247" t="s">
        <v>469</v>
      </c>
      <c r="R247" t="s">
        <v>1748</v>
      </c>
      <c r="T247" t="s">
        <v>443</v>
      </c>
      <c r="W247" t="s">
        <v>1746</v>
      </c>
    </row>
    <row r="248" spans="1:24">
      <c r="A248">
        <v>10595</v>
      </c>
      <c r="B248" t="s">
        <v>1761</v>
      </c>
      <c r="C248" t="s">
        <v>1762</v>
      </c>
      <c r="D248" t="s">
        <v>1763</v>
      </c>
      <c r="F248" t="s">
        <v>1746</v>
      </c>
      <c r="H248" t="s">
        <v>1747</v>
      </c>
      <c r="I248" s="74">
        <v>100</v>
      </c>
      <c r="J248" s="74">
        <v>0</v>
      </c>
      <c r="K248" s="74">
        <v>0</v>
      </c>
      <c r="L248" s="74">
        <v>100</v>
      </c>
      <c r="M248" s="74">
        <v>1.9370964164733899</v>
      </c>
      <c r="P248" t="s">
        <v>469</v>
      </c>
      <c r="R248" t="s">
        <v>1748</v>
      </c>
      <c r="T248" t="s">
        <v>443</v>
      </c>
      <c r="W248" t="s">
        <v>1746</v>
      </c>
    </row>
    <row r="249" spans="1:24">
      <c r="A249">
        <v>10598</v>
      </c>
      <c r="B249" t="s">
        <v>1764</v>
      </c>
      <c r="C249" t="s">
        <v>1765</v>
      </c>
      <c r="D249" t="s">
        <v>1766</v>
      </c>
      <c r="F249" t="s">
        <v>1746</v>
      </c>
      <c r="H249" t="s">
        <v>1747</v>
      </c>
      <c r="I249" s="74">
        <v>12</v>
      </c>
      <c r="J249" s="74">
        <v>0</v>
      </c>
      <c r="K249" s="74">
        <v>0</v>
      </c>
      <c r="L249" s="74">
        <v>12</v>
      </c>
      <c r="M249" s="74">
        <v>0.38307610626220701</v>
      </c>
      <c r="P249" t="s">
        <v>469</v>
      </c>
      <c r="R249" t="s">
        <v>1748</v>
      </c>
      <c r="T249" t="s">
        <v>443</v>
      </c>
      <c r="W249" t="s">
        <v>1746</v>
      </c>
    </row>
    <row r="250" spans="1:24">
      <c r="A250">
        <v>10602</v>
      </c>
      <c r="B250" t="s">
        <v>1531</v>
      </c>
      <c r="C250" t="s">
        <v>1767</v>
      </c>
      <c r="D250" t="s">
        <v>1768</v>
      </c>
      <c r="F250" t="s">
        <v>1746</v>
      </c>
      <c r="H250" t="s">
        <v>1747</v>
      </c>
      <c r="I250" s="74">
        <v>22</v>
      </c>
      <c r="J250" s="74">
        <v>0</v>
      </c>
      <c r="K250" s="74">
        <v>0</v>
      </c>
      <c r="L250" s="74">
        <v>22</v>
      </c>
      <c r="M250" s="74">
        <v>0.65601411132812504</v>
      </c>
      <c r="P250" t="s">
        <v>469</v>
      </c>
      <c r="R250" t="s">
        <v>1748</v>
      </c>
      <c r="T250" t="s">
        <v>443</v>
      </c>
      <c r="W250" t="s">
        <v>1746</v>
      </c>
    </row>
    <row r="251" spans="1:24">
      <c r="A251">
        <v>10601</v>
      </c>
      <c r="B251" t="s">
        <v>1769</v>
      </c>
      <c r="C251" t="s">
        <v>1770</v>
      </c>
      <c r="D251" t="s">
        <v>1771</v>
      </c>
      <c r="F251" t="s">
        <v>1746</v>
      </c>
      <c r="H251" t="s">
        <v>1747</v>
      </c>
      <c r="I251" s="74">
        <v>14</v>
      </c>
      <c r="J251" s="74">
        <v>0</v>
      </c>
      <c r="K251" s="74">
        <v>0</v>
      </c>
      <c r="L251" s="74">
        <v>14</v>
      </c>
      <c r="M251" s="74">
        <v>0.397983827972412</v>
      </c>
      <c r="P251" t="s">
        <v>469</v>
      </c>
      <c r="R251" t="s">
        <v>1748</v>
      </c>
      <c r="T251" t="s">
        <v>443</v>
      </c>
      <c r="W251" t="s">
        <v>1746</v>
      </c>
    </row>
    <row r="252" spans="1:24">
      <c r="A252">
        <v>10599</v>
      </c>
      <c r="B252" t="s">
        <v>1772</v>
      </c>
      <c r="C252" t="s">
        <v>1773</v>
      </c>
      <c r="D252" t="s">
        <v>1774</v>
      </c>
      <c r="F252" t="s">
        <v>1746</v>
      </c>
      <c r="H252" t="s">
        <v>1747</v>
      </c>
      <c r="I252" s="74">
        <v>24</v>
      </c>
      <c r="J252" s="74">
        <v>0</v>
      </c>
      <c r="K252" s="74">
        <v>0</v>
      </c>
      <c r="L252" s="74">
        <v>24</v>
      </c>
      <c r="M252" s="74">
        <v>0.80770797119140603</v>
      </c>
      <c r="P252" t="s">
        <v>469</v>
      </c>
      <c r="R252" t="s">
        <v>1748</v>
      </c>
      <c r="T252" t="s">
        <v>443</v>
      </c>
      <c r="W252" t="s">
        <v>1746</v>
      </c>
    </row>
    <row r="253" spans="1:24">
      <c r="A253">
        <v>10597</v>
      </c>
      <c r="B253" t="s">
        <v>1775</v>
      </c>
      <c r="C253" t="s">
        <v>1776</v>
      </c>
      <c r="D253" t="s">
        <v>1777</v>
      </c>
      <c r="F253" t="s">
        <v>1746</v>
      </c>
      <c r="H253" t="s">
        <v>1747</v>
      </c>
      <c r="I253" s="74">
        <v>24</v>
      </c>
      <c r="J253" s="74">
        <v>0</v>
      </c>
      <c r="K253" s="74">
        <v>0</v>
      </c>
      <c r="L253" s="74">
        <v>24</v>
      </c>
      <c r="M253" s="74">
        <v>0.702292562866211</v>
      </c>
      <c r="P253" t="s">
        <v>469</v>
      </c>
      <c r="R253" t="s">
        <v>1748</v>
      </c>
      <c r="T253" t="s">
        <v>443</v>
      </c>
      <c r="W253" t="s">
        <v>1746</v>
      </c>
    </row>
    <row r="254" spans="1:24">
      <c r="A254">
        <v>10596</v>
      </c>
      <c r="B254" t="s">
        <v>1764</v>
      </c>
      <c r="C254" t="s">
        <v>1778</v>
      </c>
      <c r="D254" t="s">
        <v>1779</v>
      </c>
      <c r="F254" t="s">
        <v>1746</v>
      </c>
      <c r="H254" t="s">
        <v>1747</v>
      </c>
      <c r="I254" s="74">
        <v>17</v>
      </c>
      <c r="J254" s="74">
        <v>0</v>
      </c>
      <c r="K254" s="74">
        <v>0</v>
      </c>
      <c r="L254" s="74">
        <v>17</v>
      </c>
      <c r="M254" s="74">
        <v>0.61812767715454098</v>
      </c>
      <c r="P254" t="s">
        <v>469</v>
      </c>
      <c r="R254" t="s">
        <v>1748</v>
      </c>
      <c r="T254" t="s">
        <v>443</v>
      </c>
      <c r="W254" t="s">
        <v>1746</v>
      </c>
    </row>
    <row r="255" spans="1:24">
      <c r="A255">
        <v>10592</v>
      </c>
      <c r="B255" t="s">
        <v>1758</v>
      </c>
      <c r="C255" t="s">
        <v>1780</v>
      </c>
      <c r="D255" t="s">
        <v>1781</v>
      </c>
      <c r="F255" t="s">
        <v>1746</v>
      </c>
      <c r="H255" t="s">
        <v>1747</v>
      </c>
      <c r="I255" s="74">
        <v>17</v>
      </c>
      <c r="J255" s="74">
        <v>0</v>
      </c>
      <c r="K255" s="74">
        <v>0</v>
      </c>
      <c r="L255" s="74">
        <v>17</v>
      </c>
      <c r="M255" s="74">
        <v>0.48048487014770502</v>
      </c>
      <c r="P255" t="s">
        <v>469</v>
      </c>
      <c r="R255" t="s">
        <v>1748</v>
      </c>
      <c r="T255" t="s">
        <v>443</v>
      </c>
      <c r="W255" t="s">
        <v>1746</v>
      </c>
    </row>
    <row r="256" spans="1:24">
      <c r="A256">
        <v>10588</v>
      </c>
      <c r="B256" t="s">
        <v>1782</v>
      </c>
      <c r="C256" t="s">
        <v>1783</v>
      </c>
      <c r="D256" t="s">
        <v>1784</v>
      </c>
      <c r="F256" t="s">
        <v>1746</v>
      </c>
      <c r="H256" t="s">
        <v>1747</v>
      </c>
      <c r="I256" s="74">
        <v>37</v>
      </c>
      <c r="J256" s="74">
        <v>0</v>
      </c>
      <c r="K256" s="74">
        <v>0</v>
      </c>
      <c r="L256" s="74">
        <v>37</v>
      </c>
      <c r="M256" s="74">
        <v>0.61803321304321301</v>
      </c>
      <c r="P256" t="s">
        <v>469</v>
      </c>
      <c r="R256" t="s">
        <v>1748</v>
      </c>
      <c r="T256" t="s">
        <v>443</v>
      </c>
      <c r="W256" t="s">
        <v>1746</v>
      </c>
    </row>
    <row r="257" spans="1:23">
      <c r="A257">
        <v>10589</v>
      </c>
      <c r="B257" t="s">
        <v>1785</v>
      </c>
      <c r="C257" t="s">
        <v>1786</v>
      </c>
      <c r="D257" t="s">
        <v>1787</v>
      </c>
      <c r="F257" t="s">
        <v>1746</v>
      </c>
      <c r="H257" t="s">
        <v>1747</v>
      </c>
      <c r="I257" s="74">
        <v>110</v>
      </c>
      <c r="J257" s="74">
        <v>0</v>
      </c>
      <c r="K257" s="74">
        <v>0</v>
      </c>
      <c r="L257" s="74">
        <v>110</v>
      </c>
      <c r="M257" s="74">
        <v>1.9300429756164601</v>
      </c>
      <c r="P257" t="s">
        <v>469</v>
      </c>
      <c r="R257" t="s">
        <v>1748</v>
      </c>
      <c r="T257" t="s">
        <v>443</v>
      </c>
      <c r="W257" t="s">
        <v>1746</v>
      </c>
    </row>
    <row r="258" spans="1:23">
      <c r="A258">
        <v>10594</v>
      </c>
      <c r="B258" t="s">
        <v>1788</v>
      </c>
      <c r="C258" t="s">
        <v>1789</v>
      </c>
      <c r="D258" t="s">
        <v>1790</v>
      </c>
      <c r="F258" t="s">
        <v>1746</v>
      </c>
      <c r="H258" t="s">
        <v>1747</v>
      </c>
      <c r="I258" s="74">
        <v>25</v>
      </c>
      <c r="J258" s="74">
        <v>0</v>
      </c>
      <c r="K258" s="74">
        <v>0</v>
      </c>
      <c r="L258" s="74">
        <v>25</v>
      </c>
      <c r="M258" s="74">
        <v>0.71622662734985398</v>
      </c>
      <c r="P258" t="s">
        <v>469</v>
      </c>
      <c r="R258" t="s">
        <v>1748</v>
      </c>
      <c r="T258" t="s">
        <v>443</v>
      </c>
      <c r="W258" t="s">
        <v>1746</v>
      </c>
    </row>
    <row r="259" spans="1:23">
      <c r="A259">
        <v>10585</v>
      </c>
      <c r="B259" t="s">
        <v>473</v>
      </c>
      <c r="C259" t="s">
        <v>1791</v>
      </c>
      <c r="D259" t="s">
        <v>1792</v>
      </c>
      <c r="F259" t="s">
        <v>1746</v>
      </c>
      <c r="H259" t="s">
        <v>1747</v>
      </c>
      <c r="I259" s="74">
        <v>11</v>
      </c>
      <c r="J259" s="74">
        <v>0</v>
      </c>
      <c r="K259" s="74">
        <v>0</v>
      </c>
      <c r="L259" s="74">
        <v>11</v>
      </c>
      <c r="M259" s="74">
        <v>0.31153897705078099</v>
      </c>
      <c r="P259" t="s">
        <v>469</v>
      </c>
      <c r="R259" t="s">
        <v>1748</v>
      </c>
      <c r="T259" t="s">
        <v>443</v>
      </c>
      <c r="W259" t="s">
        <v>1746</v>
      </c>
    </row>
    <row r="260" spans="1:23">
      <c r="A260">
        <v>10591</v>
      </c>
      <c r="B260" t="s">
        <v>1793</v>
      </c>
      <c r="C260" t="s">
        <v>1794</v>
      </c>
      <c r="D260" t="s">
        <v>1795</v>
      </c>
      <c r="F260" t="s">
        <v>1746</v>
      </c>
      <c r="H260" t="s">
        <v>1747</v>
      </c>
      <c r="I260" s="74">
        <v>18</v>
      </c>
      <c r="J260" s="74">
        <v>0</v>
      </c>
      <c r="K260" s="74">
        <v>0</v>
      </c>
      <c r="L260" s="74">
        <v>18</v>
      </c>
      <c r="M260" s="74">
        <v>0.47660727462768598</v>
      </c>
      <c r="P260" t="s">
        <v>469</v>
      </c>
      <c r="R260" t="s">
        <v>1748</v>
      </c>
      <c r="T260" t="s">
        <v>443</v>
      </c>
      <c r="W260" t="s">
        <v>1746</v>
      </c>
    </row>
    <row r="261" spans="1:23">
      <c r="A261">
        <v>10579</v>
      </c>
      <c r="B261" t="s">
        <v>739</v>
      </c>
      <c r="C261" t="s">
        <v>1796</v>
      </c>
      <c r="D261" t="s">
        <v>1797</v>
      </c>
      <c r="F261" t="s">
        <v>1746</v>
      </c>
      <c r="H261" t="s">
        <v>1747</v>
      </c>
      <c r="I261" s="74">
        <v>93</v>
      </c>
      <c r="J261" s="74">
        <v>0</v>
      </c>
      <c r="K261" s="74">
        <v>0</v>
      </c>
      <c r="L261" s="74">
        <v>93</v>
      </c>
      <c r="M261" s="74">
        <v>0.39061799697875998</v>
      </c>
      <c r="P261" t="s">
        <v>469</v>
      </c>
      <c r="R261" t="s">
        <v>1748</v>
      </c>
      <c r="T261" t="s">
        <v>443</v>
      </c>
      <c r="W261" t="s">
        <v>1746</v>
      </c>
    </row>
    <row r="262" spans="1:23">
      <c r="A262">
        <v>10582</v>
      </c>
      <c r="B262" t="s">
        <v>1798</v>
      </c>
      <c r="C262" t="s">
        <v>1799</v>
      </c>
      <c r="D262" t="s">
        <v>1800</v>
      </c>
      <c r="F262" t="s">
        <v>1746</v>
      </c>
      <c r="H262" t="s">
        <v>1747</v>
      </c>
      <c r="I262" s="74">
        <v>66</v>
      </c>
      <c r="J262" s="74">
        <v>0</v>
      </c>
      <c r="K262" s="74">
        <v>0</v>
      </c>
      <c r="L262" s="74">
        <v>66</v>
      </c>
      <c r="M262" s="74">
        <v>0.55553677444458005</v>
      </c>
      <c r="P262" t="s">
        <v>469</v>
      </c>
      <c r="R262" t="s">
        <v>1748</v>
      </c>
      <c r="T262" t="s">
        <v>443</v>
      </c>
      <c r="W262" t="s">
        <v>1746</v>
      </c>
    </row>
    <row r="263" spans="1:23">
      <c r="A263">
        <v>10576</v>
      </c>
      <c r="B263" t="s">
        <v>739</v>
      </c>
      <c r="C263" t="s">
        <v>1801</v>
      </c>
      <c r="D263" t="s">
        <v>1802</v>
      </c>
      <c r="F263" t="s">
        <v>1746</v>
      </c>
      <c r="H263" t="s">
        <v>1747</v>
      </c>
      <c r="I263" s="74">
        <v>98</v>
      </c>
      <c r="J263" s="74">
        <v>0</v>
      </c>
      <c r="K263" s="74">
        <v>0</v>
      </c>
      <c r="L263" s="74">
        <v>98</v>
      </c>
      <c r="M263" s="74">
        <v>0.39575071563720698</v>
      </c>
      <c r="P263" t="s">
        <v>469</v>
      </c>
      <c r="R263" t="s">
        <v>1748</v>
      </c>
      <c r="T263" t="s">
        <v>443</v>
      </c>
      <c r="W263" t="s">
        <v>1746</v>
      </c>
    </row>
    <row r="264" spans="1:23">
      <c r="A264">
        <v>10573</v>
      </c>
      <c r="B264" t="s">
        <v>473</v>
      </c>
      <c r="C264" t="s">
        <v>1803</v>
      </c>
      <c r="D264" t="s">
        <v>1804</v>
      </c>
      <c r="F264" t="s">
        <v>1746</v>
      </c>
      <c r="H264" t="s">
        <v>1747</v>
      </c>
      <c r="I264" s="74">
        <v>28</v>
      </c>
      <c r="J264" s="74">
        <v>0</v>
      </c>
      <c r="K264" s="74">
        <v>0</v>
      </c>
      <c r="L264" s="74">
        <v>28</v>
      </c>
      <c r="M264" s="74">
        <v>0.67202600402832002</v>
      </c>
      <c r="P264" t="s">
        <v>469</v>
      </c>
      <c r="R264" t="s">
        <v>1748</v>
      </c>
      <c r="T264" t="s">
        <v>443</v>
      </c>
      <c r="W264" t="s">
        <v>1746</v>
      </c>
    </row>
    <row r="265" spans="1:23">
      <c r="A265">
        <v>10580</v>
      </c>
      <c r="B265" t="s">
        <v>739</v>
      </c>
      <c r="C265" t="s">
        <v>1805</v>
      </c>
      <c r="D265" t="s">
        <v>1806</v>
      </c>
      <c r="F265" t="s">
        <v>1746</v>
      </c>
      <c r="H265" t="s">
        <v>1747</v>
      </c>
      <c r="I265" s="74">
        <v>250</v>
      </c>
      <c r="J265" s="74">
        <v>0</v>
      </c>
      <c r="K265" s="74">
        <v>0</v>
      </c>
      <c r="L265" s="74">
        <v>250</v>
      </c>
      <c r="M265" s="74">
        <v>1.02999962844849</v>
      </c>
      <c r="P265" t="s">
        <v>469</v>
      </c>
      <c r="R265" t="s">
        <v>1748</v>
      </c>
      <c r="T265" t="s">
        <v>443</v>
      </c>
      <c r="W265" t="s">
        <v>1746</v>
      </c>
    </row>
    <row r="266" spans="1:23">
      <c r="A266">
        <v>10574</v>
      </c>
      <c r="B266" t="s">
        <v>473</v>
      </c>
      <c r="C266" t="s">
        <v>1807</v>
      </c>
      <c r="D266" t="s">
        <v>1808</v>
      </c>
      <c r="F266" t="s">
        <v>1746</v>
      </c>
      <c r="H266" t="s">
        <v>1747</v>
      </c>
      <c r="I266" s="74">
        <v>12</v>
      </c>
      <c r="J266" s="74">
        <v>0</v>
      </c>
      <c r="K266" s="74">
        <v>0</v>
      </c>
      <c r="L266" s="74">
        <v>12</v>
      </c>
      <c r="M266" s="74">
        <v>0.39252387542724598</v>
      </c>
      <c r="P266" t="s">
        <v>469</v>
      </c>
      <c r="R266" t="s">
        <v>1748</v>
      </c>
      <c r="T266" t="s">
        <v>443</v>
      </c>
      <c r="W266" t="s">
        <v>1746</v>
      </c>
    </row>
    <row r="267" spans="1:23">
      <c r="A267">
        <v>10578</v>
      </c>
      <c r="B267" t="s">
        <v>739</v>
      </c>
      <c r="C267" t="s">
        <v>1809</v>
      </c>
      <c r="D267" t="s">
        <v>1810</v>
      </c>
      <c r="F267" t="s">
        <v>1746</v>
      </c>
      <c r="H267" t="s">
        <v>1747</v>
      </c>
      <c r="I267" s="74">
        <v>63</v>
      </c>
      <c r="J267" s="74">
        <v>0</v>
      </c>
      <c r="K267" s="74">
        <v>0</v>
      </c>
      <c r="L267" s="74">
        <v>63</v>
      </c>
      <c r="M267" s="74">
        <v>0.25077738265991201</v>
      </c>
      <c r="P267" t="s">
        <v>469</v>
      </c>
      <c r="R267" t="s">
        <v>1748</v>
      </c>
      <c r="T267" t="s">
        <v>443</v>
      </c>
      <c r="W267" t="s">
        <v>1746</v>
      </c>
    </row>
    <row r="268" spans="1:23">
      <c r="A268">
        <v>10571</v>
      </c>
      <c r="B268" t="s">
        <v>1811</v>
      </c>
      <c r="C268" t="s">
        <v>1812</v>
      </c>
      <c r="D268" t="s">
        <v>1813</v>
      </c>
      <c r="F268" t="s">
        <v>1746</v>
      </c>
      <c r="H268" t="s">
        <v>1747</v>
      </c>
      <c r="I268" s="74">
        <v>3000</v>
      </c>
      <c r="J268" s="74">
        <v>0</v>
      </c>
      <c r="K268" s="74">
        <v>0</v>
      </c>
      <c r="L268" s="74">
        <v>3000</v>
      </c>
      <c r="M268" s="74">
        <v>201.319969615936</v>
      </c>
      <c r="P268" t="s">
        <v>469</v>
      </c>
      <c r="R268" t="s">
        <v>1748</v>
      </c>
      <c r="T268" t="s">
        <v>443</v>
      </c>
      <c r="W268" t="s">
        <v>1746</v>
      </c>
    </row>
    <row r="269" spans="1:23">
      <c r="A269">
        <v>10565</v>
      </c>
      <c r="B269" t="s">
        <v>710</v>
      </c>
      <c r="C269" t="s">
        <v>1814</v>
      </c>
      <c r="D269" t="s">
        <v>1815</v>
      </c>
      <c r="F269" t="s">
        <v>1746</v>
      </c>
      <c r="H269" t="s">
        <v>1747</v>
      </c>
      <c r="I269" s="74">
        <v>141</v>
      </c>
      <c r="J269" s="74">
        <v>0</v>
      </c>
      <c r="K269" s="74">
        <v>0</v>
      </c>
      <c r="L269" s="74">
        <v>141</v>
      </c>
      <c r="M269" s="74">
        <v>1.4018636703491201</v>
      </c>
      <c r="P269" t="s">
        <v>469</v>
      </c>
      <c r="R269" t="s">
        <v>1748</v>
      </c>
      <c r="T269" t="s">
        <v>443</v>
      </c>
      <c r="W269" t="s">
        <v>1746</v>
      </c>
    </row>
    <row r="270" spans="1:23">
      <c r="A270">
        <v>10570</v>
      </c>
      <c r="B270" t="s">
        <v>739</v>
      </c>
      <c r="C270" t="s">
        <v>1816</v>
      </c>
      <c r="D270" t="s">
        <v>1817</v>
      </c>
      <c r="F270" t="s">
        <v>1746</v>
      </c>
      <c r="H270" t="s">
        <v>1747</v>
      </c>
      <c r="I270" s="74">
        <v>113</v>
      </c>
      <c r="J270" s="74">
        <v>0</v>
      </c>
      <c r="K270" s="74">
        <v>0</v>
      </c>
      <c r="L270" s="74">
        <v>113</v>
      </c>
      <c r="M270" s="74">
        <v>0.40553353118896501</v>
      </c>
      <c r="P270" t="s">
        <v>469</v>
      </c>
      <c r="R270" t="s">
        <v>1748</v>
      </c>
      <c r="T270" t="s">
        <v>443</v>
      </c>
      <c r="W270" t="s">
        <v>1746</v>
      </c>
    </row>
    <row r="271" spans="1:23">
      <c r="A271">
        <v>10572</v>
      </c>
      <c r="B271" t="s">
        <v>1711</v>
      </c>
      <c r="C271" t="s">
        <v>1818</v>
      </c>
      <c r="D271" t="s">
        <v>1819</v>
      </c>
      <c r="F271" t="s">
        <v>1746</v>
      </c>
      <c r="H271" t="s">
        <v>1747</v>
      </c>
      <c r="I271" s="74">
        <v>400</v>
      </c>
      <c r="J271" s="74">
        <v>0</v>
      </c>
      <c r="K271" s="74">
        <v>0</v>
      </c>
      <c r="L271" s="74">
        <v>400</v>
      </c>
      <c r="M271" s="74">
        <v>474.12232310333297</v>
      </c>
      <c r="P271" t="s">
        <v>469</v>
      </c>
      <c r="R271" t="s">
        <v>1748</v>
      </c>
      <c r="T271" t="s">
        <v>443</v>
      </c>
      <c r="W271" t="s">
        <v>1746</v>
      </c>
    </row>
    <row r="272" spans="1:23">
      <c r="A272">
        <v>10567</v>
      </c>
      <c r="B272" t="s">
        <v>710</v>
      </c>
      <c r="C272" t="s">
        <v>1820</v>
      </c>
      <c r="D272" t="s">
        <v>1821</v>
      </c>
      <c r="F272" t="s">
        <v>1746</v>
      </c>
      <c r="H272" t="s">
        <v>1747</v>
      </c>
      <c r="I272" s="74">
        <v>166</v>
      </c>
      <c r="J272" s="74">
        <v>0</v>
      </c>
      <c r="K272" s="74">
        <v>0</v>
      </c>
      <c r="L272" s="74">
        <v>166</v>
      </c>
      <c r="M272" s="74">
        <v>1.68392664413452</v>
      </c>
      <c r="P272" t="s">
        <v>469</v>
      </c>
      <c r="R272" t="s">
        <v>1748</v>
      </c>
      <c r="T272" t="s">
        <v>443</v>
      </c>
      <c r="W272" t="s">
        <v>1746</v>
      </c>
    </row>
    <row r="273" spans="1:24">
      <c r="A273">
        <v>10566</v>
      </c>
      <c r="B273" t="s">
        <v>710</v>
      </c>
      <c r="C273" t="s">
        <v>1822</v>
      </c>
      <c r="D273" t="s">
        <v>1823</v>
      </c>
      <c r="F273" t="s">
        <v>1746</v>
      </c>
      <c r="H273" t="s">
        <v>1747</v>
      </c>
      <c r="I273" s="74">
        <v>202</v>
      </c>
      <c r="J273" s="74">
        <v>0</v>
      </c>
      <c r="K273" s="74">
        <v>0</v>
      </c>
      <c r="L273" s="74">
        <v>202</v>
      </c>
      <c r="M273" s="74">
        <v>2.03110060882568</v>
      </c>
      <c r="P273" t="s">
        <v>469</v>
      </c>
      <c r="R273" t="s">
        <v>1748</v>
      </c>
      <c r="T273" t="s">
        <v>443</v>
      </c>
      <c r="W273" t="s">
        <v>1746</v>
      </c>
    </row>
    <row r="274" spans="1:24">
      <c r="A274">
        <v>3590</v>
      </c>
      <c r="B274" t="s">
        <v>1168</v>
      </c>
      <c r="C274" t="s">
        <v>1824</v>
      </c>
      <c r="D274" t="s">
        <v>1825</v>
      </c>
      <c r="F274" t="s">
        <v>1746</v>
      </c>
      <c r="H274" t="s">
        <v>1747</v>
      </c>
      <c r="I274" s="74">
        <v>50</v>
      </c>
      <c r="J274" s="74">
        <v>0</v>
      </c>
      <c r="K274" s="74">
        <v>0</v>
      </c>
      <c r="L274" s="74">
        <v>50</v>
      </c>
      <c r="M274" s="74">
        <v>0.54004272766113304</v>
      </c>
      <c r="P274" t="s">
        <v>439</v>
      </c>
      <c r="T274" t="s">
        <v>443</v>
      </c>
      <c r="W274" t="s">
        <v>1746</v>
      </c>
      <c r="X274" t="s">
        <v>446</v>
      </c>
    </row>
    <row r="275" spans="1:24">
      <c r="A275">
        <v>3869</v>
      </c>
      <c r="B275" t="s">
        <v>473</v>
      </c>
      <c r="C275" t="s">
        <v>1826</v>
      </c>
      <c r="D275" t="s">
        <v>1827</v>
      </c>
      <c r="F275" t="s">
        <v>1746</v>
      </c>
      <c r="H275" t="s">
        <v>1747</v>
      </c>
      <c r="I275" s="74">
        <v>75</v>
      </c>
      <c r="J275" s="74">
        <v>0</v>
      </c>
      <c r="K275" s="74">
        <v>0</v>
      </c>
      <c r="L275" s="74">
        <v>75</v>
      </c>
      <c r="M275" s="74">
        <v>1.6248360893249501</v>
      </c>
      <c r="W275" t="s">
        <v>1746</v>
      </c>
      <c r="X275" t="s">
        <v>446</v>
      </c>
    </row>
    <row r="276" spans="1:24">
      <c r="A276">
        <v>10470</v>
      </c>
      <c r="B276" t="s">
        <v>739</v>
      </c>
      <c r="C276" t="s">
        <v>1828</v>
      </c>
      <c r="D276" t="s">
        <v>1829</v>
      </c>
      <c r="F276" t="s">
        <v>1746</v>
      </c>
      <c r="H276" t="s">
        <v>1747</v>
      </c>
      <c r="I276" s="74">
        <v>93</v>
      </c>
      <c r="J276" s="74">
        <v>0</v>
      </c>
      <c r="K276" s="74">
        <v>0</v>
      </c>
      <c r="L276" s="74">
        <v>93</v>
      </c>
      <c r="M276" s="74">
        <v>0.32562390060424801</v>
      </c>
      <c r="R276" t="s">
        <v>1830</v>
      </c>
      <c r="T276" t="s">
        <v>443</v>
      </c>
      <c r="W276" t="s">
        <v>1746</v>
      </c>
      <c r="X276" t="s">
        <v>446</v>
      </c>
    </row>
    <row r="277" spans="1:24">
      <c r="A277">
        <v>3517</v>
      </c>
      <c r="B277" t="s">
        <v>710</v>
      </c>
      <c r="C277" t="s">
        <v>1831</v>
      </c>
      <c r="D277" t="s">
        <v>1832</v>
      </c>
      <c r="F277" t="s">
        <v>1746</v>
      </c>
      <c r="H277" t="s">
        <v>1747</v>
      </c>
      <c r="I277" s="74">
        <v>1500</v>
      </c>
      <c r="J277" s="74">
        <v>0</v>
      </c>
      <c r="K277" s="74">
        <v>0</v>
      </c>
      <c r="L277" s="74">
        <v>1500</v>
      </c>
      <c r="M277" s="74">
        <v>11.794833178710901</v>
      </c>
      <c r="P277" t="s">
        <v>469</v>
      </c>
      <c r="Q277" t="s">
        <v>1720</v>
      </c>
      <c r="V277" t="s">
        <v>1833</v>
      </c>
      <c r="W277" t="s">
        <v>1746</v>
      </c>
      <c r="X277" t="s">
        <v>455</v>
      </c>
    </row>
    <row r="278" spans="1:24">
      <c r="A278">
        <v>5240</v>
      </c>
      <c r="B278" t="s">
        <v>1834</v>
      </c>
      <c r="C278" t="s">
        <v>1835</v>
      </c>
      <c r="D278" t="s">
        <v>1836</v>
      </c>
      <c r="F278" t="s">
        <v>1746</v>
      </c>
      <c r="H278" t="s">
        <v>1747</v>
      </c>
      <c r="I278" s="74">
        <v>10</v>
      </c>
      <c r="J278" s="74">
        <v>0</v>
      </c>
      <c r="K278" s="74">
        <v>0</v>
      </c>
      <c r="L278" s="74">
        <v>10</v>
      </c>
      <c r="M278" s="74">
        <v>0.31045695495605502</v>
      </c>
      <c r="P278" t="s">
        <v>469</v>
      </c>
      <c r="W278" t="s">
        <v>1837</v>
      </c>
      <c r="X278" t="s">
        <v>455</v>
      </c>
    </row>
    <row r="279" spans="1:24">
      <c r="A279">
        <v>5242</v>
      </c>
      <c r="B279" t="s">
        <v>1772</v>
      </c>
      <c r="C279" t="s">
        <v>1838</v>
      </c>
      <c r="D279" t="s">
        <v>1839</v>
      </c>
      <c r="F279" t="s">
        <v>1746</v>
      </c>
      <c r="H279" t="s">
        <v>1747</v>
      </c>
      <c r="I279" s="74">
        <v>22</v>
      </c>
      <c r="J279" s="74">
        <v>0</v>
      </c>
      <c r="K279" s="74">
        <v>0</v>
      </c>
      <c r="L279" s="74">
        <v>22</v>
      </c>
      <c r="M279" s="74">
        <v>0.60707622451782195</v>
      </c>
      <c r="P279" t="s">
        <v>469</v>
      </c>
      <c r="W279" t="s">
        <v>1837</v>
      </c>
      <c r="X279" t="s">
        <v>455</v>
      </c>
    </row>
    <row r="280" spans="1:24">
      <c r="A280">
        <v>10226</v>
      </c>
      <c r="B280" t="s">
        <v>654</v>
      </c>
      <c r="C280" t="s">
        <v>1840</v>
      </c>
      <c r="D280" t="s">
        <v>1841</v>
      </c>
      <c r="F280" t="s">
        <v>1746</v>
      </c>
      <c r="H280" t="s">
        <v>1747</v>
      </c>
      <c r="I280" s="74">
        <v>25</v>
      </c>
      <c r="J280" s="74">
        <v>0</v>
      </c>
      <c r="K280" s="74">
        <v>0</v>
      </c>
      <c r="L280" s="74">
        <v>25</v>
      </c>
      <c r="M280" s="74">
        <v>0.81920052032470703</v>
      </c>
      <c r="P280" t="s">
        <v>469</v>
      </c>
      <c r="T280" t="s">
        <v>443</v>
      </c>
      <c r="V280" t="s">
        <v>1842</v>
      </c>
      <c r="W280" t="s">
        <v>1746</v>
      </c>
      <c r="X280" t="s">
        <v>455</v>
      </c>
    </row>
    <row r="281" spans="1:24">
      <c r="A281">
        <v>10225</v>
      </c>
      <c r="B281" t="s">
        <v>1843</v>
      </c>
      <c r="C281" t="s">
        <v>1844</v>
      </c>
      <c r="D281" t="s">
        <v>1845</v>
      </c>
      <c r="F281" t="s">
        <v>1746</v>
      </c>
      <c r="H281" t="s">
        <v>1747</v>
      </c>
      <c r="I281" s="74">
        <v>33</v>
      </c>
      <c r="J281" s="74">
        <v>0</v>
      </c>
      <c r="K281" s="74">
        <v>0</v>
      </c>
      <c r="L281" s="74">
        <v>33</v>
      </c>
      <c r="M281" s="74">
        <v>0.67803710174560605</v>
      </c>
      <c r="P281" t="s">
        <v>469</v>
      </c>
      <c r="T281" t="s">
        <v>443</v>
      </c>
      <c r="V281" t="s">
        <v>1846</v>
      </c>
      <c r="W281" t="s">
        <v>1746</v>
      </c>
      <c r="X281" t="s">
        <v>455</v>
      </c>
    </row>
    <row r="282" spans="1:24">
      <c r="A282">
        <v>10221</v>
      </c>
      <c r="B282" t="s">
        <v>1793</v>
      </c>
      <c r="C282" t="s">
        <v>1847</v>
      </c>
      <c r="D282" t="s">
        <v>1848</v>
      </c>
      <c r="F282" t="s">
        <v>1746</v>
      </c>
      <c r="H282" t="s">
        <v>1747</v>
      </c>
      <c r="I282" s="74">
        <v>14</v>
      </c>
      <c r="J282" s="74">
        <v>0</v>
      </c>
      <c r="K282" s="74">
        <v>0</v>
      </c>
      <c r="L282" s="74">
        <v>14</v>
      </c>
      <c r="M282" s="74">
        <v>0.55455095672607402</v>
      </c>
      <c r="P282" t="s">
        <v>469</v>
      </c>
      <c r="T282" t="s">
        <v>443</v>
      </c>
      <c r="V282" t="s">
        <v>1849</v>
      </c>
      <c r="W282" t="s">
        <v>1746</v>
      </c>
      <c r="X282" t="s">
        <v>455</v>
      </c>
    </row>
    <row r="283" spans="1:24">
      <c r="A283">
        <v>10222</v>
      </c>
      <c r="B283" t="s">
        <v>974</v>
      </c>
      <c r="C283" t="s">
        <v>1850</v>
      </c>
      <c r="D283" t="s">
        <v>1851</v>
      </c>
      <c r="F283" t="s">
        <v>1746</v>
      </c>
      <c r="H283" t="s">
        <v>1747</v>
      </c>
      <c r="I283" s="74">
        <v>22</v>
      </c>
      <c r="J283" s="74">
        <v>0</v>
      </c>
      <c r="K283" s="74">
        <v>0</v>
      </c>
      <c r="L283" s="74">
        <v>22</v>
      </c>
      <c r="M283" s="74">
        <v>0.63932487792968795</v>
      </c>
      <c r="P283" t="s">
        <v>469</v>
      </c>
      <c r="T283" t="s">
        <v>443</v>
      </c>
      <c r="V283" t="s">
        <v>1852</v>
      </c>
      <c r="W283" t="s">
        <v>1746</v>
      </c>
      <c r="X283" t="s">
        <v>455</v>
      </c>
    </row>
    <row r="284" spans="1:24">
      <c r="I284" s="81">
        <f>SUM(I243:I283)</f>
        <v>7394</v>
      </c>
      <c r="J284" s="81">
        <f>SUM(J243:J283)</f>
        <v>0</v>
      </c>
      <c r="K284" s="81">
        <f>SUM(K243:K283)</f>
        <v>0</v>
      </c>
      <c r="L284" s="81">
        <f>SUM(L243:L283)</f>
        <v>7394</v>
      </c>
      <c r="M284" s="81">
        <f>SUM(M243:M283)</f>
        <v>732.25733478927623</v>
      </c>
    </row>
    <row r="285" spans="1:24">
      <c r="I285" s="81"/>
      <c r="J285" s="81"/>
      <c r="K285" s="81"/>
      <c r="L285" s="81">
        <f>K284+L284</f>
        <v>7394</v>
      </c>
      <c r="M285" s="81"/>
    </row>
    <row r="286" spans="1:24" ht="12.95">
      <c r="P286" s="76" t="s">
        <v>1853</v>
      </c>
      <c r="Q286" s="74"/>
      <c r="R286" s="74"/>
    </row>
    <row r="287" spans="1:24" ht="12.95">
      <c r="P287" s="74"/>
      <c r="Q287" s="76" t="s">
        <v>1854</v>
      </c>
      <c r="R287" s="76" t="s">
        <v>1855</v>
      </c>
    </row>
    <row r="288" spans="1:24" ht="12.95">
      <c r="P288" s="76" t="s">
        <v>1856</v>
      </c>
      <c r="Q288" s="74">
        <f>L220</f>
        <v>6915</v>
      </c>
      <c r="R288" s="74">
        <f>M219</f>
        <v>341.15367137021889</v>
      </c>
    </row>
    <row r="289" spans="16:18" ht="12.95">
      <c r="P289" s="76" t="s">
        <v>1857</v>
      </c>
      <c r="Q289" s="74">
        <f>L240</f>
        <v>10020</v>
      </c>
      <c r="R289" s="74">
        <f>M240</f>
        <v>875.7261511760413</v>
      </c>
    </row>
    <row r="290" spans="16:18" ht="12.95">
      <c r="P290" s="76" t="s">
        <v>1858</v>
      </c>
      <c r="Q290" s="74">
        <f>L284</f>
        <v>7394</v>
      </c>
      <c r="R290" s="74">
        <f>M284</f>
        <v>732.25733478927623</v>
      </c>
    </row>
    <row r="291" spans="16:18" ht="12.95">
      <c r="P291" s="76" t="s">
        <v>1859</v>
      </c>
      <c r="Q291" s="74">
        <f>SUM(Q288:Q290)</f>
        <v>24329</v>
      </c>
      <c r="R291" s="74">
        <f>SUM(R288:R290)</f>
        <v>1949.1371573355364</v>
      </c>
    </row>
    <row r="292" spans="16:18" ht="12.95">
      <c r="P292" s="76"/>
      <c r="Q292" s="74"/>
      <c r="R292" s="74"/>
    </row>
    <row r="293" spans="16:18" ht="12.95">
      <c r="P293" s="76" t="s">
        <v>1860</v>
      </c>
      <c r="Q293" s="74">
        <f>Q290</f>
        <v>7394</v>
      </c>
      <c r="R293" s="74">
        <f>R290</f>
        <v>732.25733478927623</v>
      </c>
    </row>
    <row r="294" spans="16:18" ht="12.95">
      <c r="P294" s="76" t="s">
        <v>1861</v>
      </c>
      <c r="Q294" s="74">
        <f>+Q288+Q289</f>
        <v>16935</v>
      </c>
      <c r="R294" s="74">
        <f>+R288+R289</f>
        <v>1216.8798225462601</v>
      </c>
    </row>
    <row r="295" spans="16:18" ht="12.95">
      <c r="P295" s="76" t="s">
        <v>1859</v>
      </c>
      <c r="Q295" s="74">
        <f>SUM(Q293:Q294)</f>
        <v>24329</v>
      </c>
      <c r="R295" s="74">
        <f>SUM(R293:R294)</f>
        <v>1949.1371573355364</v>
      </c>
    </row>
    <row r="296" spans="16:18">
      <c r="P296" s="74"/>
      <c r="Q296" s="74"/>
      <c r="R296" s="7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290"/>
  <sheetViews>
    <sheetView workbookViewId="0">
      <selection activeCell="P280" sqref="P280:R290"/>
    </sheetView>
  </sheetViews>
  <sheetFormatPr defaultRowHeight="12.6"/>
  <cols>
    <col min="1" max="1" width="6.85546875" bestFit="1" customWidth="1"/>
    <col min="2" max="2" width="27.5703125" bestFit="1" customWidth="1"/>
    <col min="3" max="3" width="50.28515625" bestFit="1" customWidth="1"/>
    <col min="4" max="4" width="18.42578125" bestFit="1" customWidth="1"/>
    <col min="5" max="5" width="45.7109375" bestFit="1" customWidth="1"/>
    <col min="6" max="6" width="22.5703125" bestFit="1" customWidth="1"/>
    <col min="7" max="7" width="12.5703125" bestFit="1" customWidth="1"/>
    <col min="8" max="8" width="9.28515625" bestFit="1" customWidth="1"/>
    <col min="9" max="9" width="9.5703125" bestFit="1" customWidth="1"/>
    <col min="10" max="10" width="6.28515625" bestFit="1" customWidth="1"/>
    <col min="11" max="11" width="7.140625" bestFit="1" customWidth="1"/>
    <col min="12" max="12" width="4.85546875" bestFit="1" customWidth="1"/>
    <col min="13" max="13" width="11.85546875" bestFit="1" customWidth="1"/>
    <col min="14" max="14" width="9.85546875" bestFit="1" customWidth="1"/>
    <col min="15" max="15" width="7.5703125" bestFit="1" customWidth="1"/>
    <col min="16" max="16" width="22.140625" bestFit="1" customWidth="1"/>
    <col min="17" max="17" width="27.140625" bestFit="1" customWidth="1"/>
    <col min="18" max="18" width="20.7109375" bestFit="1" customWidth="1"/>
    <col min="19" max="19" width="19.7109375" bestFit="1" customWidth="1"/>
    <col min="20" max="20" width="12.140625" bestFit="1" customWidth="1"/>
    <col min="21" max="21" width="9.85546875" bestFit="1" customWidth="1"/>
    <col min="22" max="22" width="161.140625" bestFit="1" customWidth="1"/>
    <col min="23" max="23" width="22.5703125" bestFit="1" customWidth="1"/>
    <col min="24" max="24" width="12.85546875" bestFit="1" customWidth="1"/>
    <col min="25" max="25" width="9" bestFit="1" customWidth="1"/>
  </cols>
  <sheetData>
    <row r="1" spans="1:25">
      <c r="A1" t="s">
        <v>408</v>
      </c>
      <c r="B1" t="s">
        <v>409</v>
      </c>
      <c r="C1" t="s">
        <v>410</v>
      </c>
      <c r="D1" t="s">
        <v>411</v>
      </c>
      <c r="E1" t="s">
        <v>412</v>
      </c>
      <c r="F1" t="s">
        <v>413</v>
      </c>
      <c r="G1" t="s">
        <v>414</v>
      </c>
      <c r="H1" t="s">
        <v>415</v>
      </c>
      <c r="I1" t="s">
        <v>416</v>
      </c>
      <c r="J1" t="s">
        <v>417</v>
      </c>
      <c r="K1" t="s">
        <v>418</v>
      </c>
      <c r="L1" t="s">
        <v>419</v>
      </c>
      <c r="M1" t="s">
        <v>420</v>
      </c>
      <c r="N1" t="s">
        <v>421</v>
      </c>
      <c r="O1" t="s">
        <v>422</v>
      </c>
      <c r="P1" t="s">
        <v>423</v>
      </c>
      <c r="Q1" t="s">
        <v>424</v>
      </c>
      <c r="R1" t="s">
        <v>425</v>
      </c>
      <c r="S1" t="s">
        <v>426</v>
      </c>
      <c r="T1" t="s">
        <v>427</v>
      </c>
      <c r="U1" t="s">
        <v>428</v>
      </c>
      <c r="V1" t="s">
        <v>429</v>
      </c>
      <c r="W1" t="s">
        <v>430</v>
      </c>
      <c r="X1" t="s">
        <v>431</v>
      </c>
      <c r="Y1" t="s">
        <v>432</v>
      </c>
    </row>
    <row r="2" spans="1:25">
      <c r="A2">
        <v>10891</v>
      </c>
      <c r="B2" t="s">
        <v>433</v>
      </c>
      <c r="C2" t="s">
        <v>447</v>
      </c>
      <c r="D2" t="s">
        <v>448</v>
      </c>
      <c r="E2" t="s">
        <v>449</v>
      </c>
      <c r="F2" t="s">
        <v>450</v>
      </c>
      <c r="G2" t="s">
        <v>437</v>
      </c>
      <c r="H2" t="s">
        <v>438</v>
      </c>
      <c r="I2" s="74">
        <v>5</v>
      </c>
      <c r="J2" s="74">
        <v>0</v>
      </c>
      <c r="K2" s="74">
        <v>5</v>
      </c>
      <c r="L2" s="74">
        <v>0</v>
      </c>
      <c r="M2" s="74">
        <v>0.31129500626500001</v>
      </c>
      <c r="N2" s="75">
        <v>45016</v>
      </c>
      <c r="P2" t="s">
        <v>439</v>
      </c>
      <c r="Q2" t="s">
        <v>451</v>
      </c>
      <c r="R2" t="s">
        <v>452</v>
      </c>
      <c r="S2" t="s">
        <v>453</v>
      </c>
      <c r="T2" t="s">
        <v>443</v>
      </c>
      <c r="U2" s="75">
        <v>44257</v>
      </c>
      <c r="V2" t="s">
        <v>454</v>
      </c>
      <c r="W2" t="s">
        <v>450</v>
      </c>
      <c r="X2" t="s">
        <v>455</v>
      </c>
    </row>
    <row r="3" spans="1:25">
      <c r="A3">
        <v>10947</v>
      </c>
      <c r="B3" t="s">
        <v>433</v>
      </c>
      <c r="C3" t="s">
        <v>434</v>
      </c>
      <c r="D3" t="s">
        <v>435</v>
      </c>
      <c r="F3" t="s">
        <v>436</v>
      </c>
      <c r="G3" t="s">
        <v>437</v>
      </c>
      <c r="H3" t="s">
        <v>438</v>
      </c>
      <c r="I3" s="74">
        <v>1</v>
      </c>
      <c r="J3" s="74">
        <v>0</v>
      </c>
      <c r="K3" s="74">
        <v>0</v>
      </c>
      <c r="L3" s="74">
        <v>1</v>
      </c>
      <c r="M3" s="74">
        <v>0.34873160986228602</v>
      </c>
      <c r="P3" t="s">
        <v>439</v>
      </c>
      <c r="Q3" t="s">
        <v>440</v>
      </c>
      <c r="R3" t="s">
        <v>441</v>
      </c>
      <c r="S3" t="s">
        <v>442</v>
      </c>
      <c r="T3" t="s">
        <v>443</v>
      </c>
      <c r="U3" s="75">
        <v>44222</v>
      </c>
      <c r="V3" t="s">
        <v>444</v>
      </c>
      <c r="W3" t="s">
        <v>445</v>
      </c>
      <c r="X3" t="s">
        <v>446</v>
      </c>
    </row>
    <row r="4" spans="1:25">
      <c r="A4">
        <v>10985</v>
      </c>
      <c r="B4" t="s">
        <v>456</v>
      </c>
      <c r="C4" t="s">
        <v>457</v>
      </c>
      <c r="D4" t="s">
        <v>458</v>
      </c>
      <c r="E4" t="s">
        <v>459</v>
      </c>
      <c r="F4" t="s">
        <v>450</v>
      </c>
      <c r="G4" t="s">
        <v>437</v>
      </c>
      <c r="H4" t="s">
        <v>438</v>
      </c>
      <c r="I4" s="74">
        <v>2</v>
      </c>
      <c r="J4" s="74">
        <v>0</v>
      </c>
      <c r="K4" s="74">
        <v>2</v>
      </c>
      <c r="L4" s="74">
        <v>0</v>
      </c>
      <c r="M4" s="74">
        <v>5.7117514909089E-2</v>
      </c>
      <c r="N4" s="75">
        <v>44469</v>
      </c>
      <c r="P4" t="s">
        <v>460</v>
      </c>
      <c r="Q4" t="s">
        <v>461</v>
      </c>
      <c r="R4" t="s">
        <v>462</v>
      </c>
      <c r="S4" t="s">
        <v>463</v>
      </c>
      <c r="T4" t="s">
        <v>443</v>
      </c>
      <c r="V4" t="s">
        <v>464</v>
      </c>
      <c r="W4" t="s">
        <v>450</v>
      </c>
      <c r="X4" t="s">
        <v>446</v>
      </c>
    </row>
    <row r="5" spans="1:25">
      <c r="A5">
        <v>10726</v>
      </c>
      <c r="B5" t="s">
        <v>465</v>
      </c>
      <c r="C5" t="s">
        <v>466</v>
      </c>
      <c r="D5" t="s">
        <v>467</v>
      </c>
      <c r="E5" t="s">
        <v>468</v>
      </c>
      <c r="F5" t="s">
        <v>436</v>
      </c>
      <c r="G5" t="s">
        <v>437</v>
      </c>
      <c r="H5" t="s">
        <v>438</v>
      </c>
      <c r="I5" s="74">
        <v>40</v>
      </c>
      <c r="J5" s="74">
        <v>0</v>
      </c>
      <c r="K5" s="74">
        <v>0</v>
      </c>
      <c r="L5" s="74">
        <v>40</v>
      </c>
      <c r="M5" s="74">
        <v>0.50334458814381</v>
      </c>
      <c r="P5" t="s">
        <v>469</v>
      </c>
      <c r="R5" t="s">
        <v>470</v>
      </c>
      <c r="S5" t="s">
        <v>471</v>
      </c>
      <c r="T5" t="s">
        <v>443</v>
      </c>
      <c r="U5" s="75">
        <v>43978</v>
      </c>
      <c r="V5" t="s">
        <v>472</v>
      </c>
      <c r="W5" t="s">
        <v>445</v>
      </c>
      <c r="X5" t="s">
        <v>446</v>
      </c>
    </row>
    <row r="6" spans="1:25">
      <c r="A6">
        <v>10764</v>
      </c>
      <c r="B6" t="s">
        <v>473</v>
      </c>
      <c r="C6" t="s">
        <v>507</v>
      </c>
      <c r="D6" t="s">
        <v>508</v>
      </c>
      <c r="E6" t="s">
        <v>509</v>
      </c>
      <c r="F6" t="s">
        <v>450</v>
      </c>
      <c r="G6" t="s">
        <v>437</v>
      </c>
      <c r="H6" t="s">
        <v>438</v>
      </c>
      <c r="I6" s="74">
        <v>1</v>
      </c>
      <c r="J6" s="74">
        <v>0</v>
      </c>
      <c r="K6" s="74">
        <v>1</v>
      </c>
      <c r="L6" s="74">
        <v>0</v>
      </c>
      <c r="M6" s="74">
        <v>1.2834647708456499E-2</v>
      </c>
      <c r="N6" s="75">
        <v>45016</v>
      </c>
      <c r="P6" t="s">
        <v>439</v>
      </c>
      <c r="Q6" t="s">
        <v>451</v>
      </c>
      <c r="R6" t="s">
        <v>510</v>
      </c>
      <c r="S6" t="s">
        <v>511</v>
      </c>
      <c r="T6" t="s">
        <v>443</v>
      </c>
      <c r="U6" s="75">
        <v>43822</v>
      </c>
      <c r="V6" t="s">
        <v>512</v>
      </c>
      <c r="W6" t="s">
        <v>450</v>
      </c>
      <c r="X6" t="s">
        <v>446</v>
      </c>
    </row>
    <row r="7" spans="1:25">
      <c r="A7">
        <v>10954</v>
      </c>
      <c r="B7" t="s">
        <v>473</v>
      </c>
      <c r="C7" t="s">
        <v>501</v>
      </c>
      <c r="D7" t="s">
        <v>502</v>
      </c>
      <c r="E7" t="s">
        <v>503</v>
      </c>
      <c r="F7" t="s">
        <v>450</v>
      </c>
      <c r="G7" t="s">
        <v>437</v>
      </c>
      <c r="H7" t="s">
        <v>438</v>
      </c>
      <c r="I7" s="74">
        <v>2</v>
      </c>
      <c r="J7" s="74">
        <v>0</v>
      </c>
      <c r="K7" s="74">
        <v>2</v>
      </c>
      <c r="L7" s="74">
        <v>0</v>
      </c>
      <c r="M7" s="74">
        <v>4.7747145454011E-2</v>
      </c>
      <c r="N7" s="75">
        <v>44651</v>
      </c>
      <c r="P7" t="s">
        <v>439</v>
      </c>
      <c r="Q7" t="s">
        <v>451</v>
      </c>
      <c r="R7" t="s">
        <v>504</v>
      </c>
      <c r="S7" t="s">
        <v>505</v>
      </c>
      <c r="T7" t="s">
        <v>443</v>
      </c>
      <c r="U7" s="75">
        <v>44188</v>
      </c>
      <c r="V7" t="s">
        <v>506</v>
      </c>
      <c r="W7" t="s">
        <v>450</v>
      </c>
      <c r="X7" t="s">
        <v>446</v>
      </c>
    </row>
    <row r="8" spans="1:25">
      <c r="A8">
        <v>11035</v>
      </c>
      <c r="B8" t="s">
        <v>473</v>
      </c>
      <c r="C8" t="s">
        <v>536</v>
      </c>
      <c r="D8" t="s">
        <v>537</v>
      </c>
      <c r="E8" t="s">
        <v>538</v>
      </c>
      <c r="F8" t="s">
        <v>436</v>
      </c>
      <c r="G8" t="s">
        <v>437</v>
      </c>
      <c r="H8" t="s">
        <v>438</v>
      </c>
      <c r="I8" s="74">
        <v>1</v>
      </c>
      <c r="J8" s="74">
        <v>0</v>
      </c>
      <c r="K8" s="74">
        <v>0</v>
      </c>
      <c r="L8" s="74">
        <v>1</v>
      </c>
      <c r="M8" s="74">
        <v>4.0124850989159799E-2</v>
      </c>
      <c r="P8" t="s">
        <v>439</v>
      </c>
      <c r="Q8" t="s">
        <v>451</v>
      </c>
      <c r="R8" t="s">
        <v>539</v>
      </c>
      <c r="T8" t="s">
        <v>443</v>
      </c>
      <c r="U8" s="75">
        <v>44327</v>
      </c>
      <c r="V8" t="s">
        <v>540</v>
      </c>
      <c r="W8" t="s">
        <v>445</v>
      </c>
      <c r="X8" t="s">
        <v>446</v>
      </c>
    </row>
    <row r="9" spans="1:25">
      <c r="A9">
        <v>10768</v>
      </c>
      <c r="B9" t="s">
        <v>473</v>
      </c>
      <c r="C9" t="s">
        <v>541</v>
      </c>
      <c r="D9" t="s">
        <v>542</v>
      </c>
      <c r="E9" t="s">
        <v>543</v>
      </c>
      <c r="F9" t="s">
        <v>450</v>
      </c>
      <c r="G9" t="s">
        <v>437</v>
      </c>
      <c r="H9" t="s">
        <v>438</v>
      </c>
      <c r="I9" s="74">
        <v>2</v>
      </c>
      <c r="J9" s="74">
        <v>0</v>
      </c>
      <c r="K9" s="74">
        <v>2</v>
      </c>
      <c r="L9" s="74">
        <v>0</v>
      </c>
      <c r="M9" s="74">
        <v>0.118227790677088</v>
      </c>
      <c r="N9" s="75">
        <v>45016</v>
      </c>
      <c r="P9" t="s">
        <v>460</v>
      </c>
      <c r="Q9" t="s">
        <v>461</v>
      </c>
      <c r="R9" t="s">
        <v>544</v>
      </c>
      <c r="S9" t="s">
        <v>545</v>
      </c>
      <c r="T9" t="s">
        <v>443</v>
      </c>
      <c r="U9" s="75">
        <v>43832</v>
      </c>
      <c r="V9" t="s">
        <v>546</v>
      </c>
      <c r="W9" t="s">
        <v>450</v>
      </c>
      <c r="X9" t="s">
        <v>446</v>
      </c>
    </row>
    <row r="10" spans="1:25">
      <c r="A10">
        <v>11056</v>
      </c>
      <c r="B10" t="s">
        <v>473</v>
      </c>
      <c r="C10" t="s">
        <v>547</v>
      </c>
      <c r="D10" t="s">
        <v>548</v>
      </c>
      <c r="E10" t="s">
        <v>549</v>
      </c>
      <c r="F10" t="s">
        <v>450</v>
      </c>
      <c r="G10" t="s">
        <v>437</v>
      </c>
      <c r="H10" t="s">
        <v>438</v>
      </c>
      <c r="I10" s="74">
        <v>8</v>
      </c>
      <c r="J10" s="74">
        <v>4</v>
      </c>
      <c r="K10" s="74">
        <v>0</v>
      </c>
      <c r="L10" s="74">
        <v>4</v>
      </c>
      <c r="M10" s="74">
        <v>5.9907385196020999E-2</v>
      </c>
      <c r="N10" s="75">
        <v>44469</v>
      </c>
      <c r="P10" t="s">
        <v>439</v>
      </c>
      <c r="Q10" t="s">
        <v>451</v>
      </c>
      <c r="R10" t="s">
        <v>550</v>
      </c>
      <c r="S10" t="s">
        <v>551</v>
      </c>
      <c r="T10" t="s">
        <v>443</v>
      </c>
      <c r="U10" s="75">
        <v>43213</v>
      </c>
      <c r="V10" t="s">
        <v>552</v>
      </c>
      <c r="W10" t="s">
        <v>450</v>
      </c>
      <c r="X10" t="s">
        <v>446</v>
      </c>
    </row>
    <row r="11" spans="1:25">
      <c r="A11">
        <v>11061</v>
      </c>
      <c r="B11" t="s">
        <v>473</v>
      </c>
      <c r="C11" t="s">
        <v>553</v>
      </c>
      <c r="D11" t="s">
        <v>554</v>
      </c>
      <c r="E11" t="s">
        <v>555</v>
      </c>
      <c r="F11" t="s">
        <v>436</v>
      </c>
      <c r="G11" t="s">
        <v>437</v>
      </c>
      <c r="H11" t="s">
        <v>438</v>
      </c>
      <c r="I11" s="74">
        <v>4</v>
      </c>
      <c r="J11" s="74">
        <v>0</v>
      </c>
      <c r="K11" s="74">
        <v>0</v>
      </c>
      <c r="L11" s="74">
        <v>4</v>
      </c>
      <c r="M11" s="74">
        <v>0.17283437081615199</v>
      </c>
      <c r="P11" t="s">
        <v>460</v>
      </c>
      <c r="Q11" t="s">
        <v>461</v>
      </c>
      <c r="R11" t="s">
        <v>556</v>
      </c>
      <c r="T11" t="s">
        <v>443</v>
      </c>
      <c r="U11" s="75">
        <v>44532</v>
      </c>
      <c r="V11" t="s">
        <v>557</v>
      </c>
      <c r="W11" t="s">
        <v>445</v>
      </c>
      <c r="X11" t="s">
        <v>446</v>
      </c>
    </row>
    <row r="12" spans="1:25">
      <c r="A12">
        <v>11059</v>
      </c>
      <c r="B12" t="s">
        <v>473</v>
      </c>
      <c r="C12" t="s">
        <v>558</v>
      </c>
      <c r="D12" t="s">
        <v>559</v>
      </c>
      <c r="E12" t="s">
        <v>555</v>
      </c>
      <c r="F12" t="s">
        <v>436</v>
      </c>
      <c r="G12" t="s">
        <v>437</v>
      </c>
      <c r="H12" t="s">
        <v>438</v>
      </c>
      <c r="I12" s="74">
        <v>3</v>
      </c>
      <c r="J12" s="74">
        <v>0</v>
      </c>
      <c r="K12" s="74">
        <v>0</v>
      </c>
      <c r="L12" s="74">
        <v>3</v>
      </c>
      <c r="M12" s="74">
        <v>5.9075553323199102E-2</v>
      </c>
      <c r="P12" t="s">
        <v>460</v>
      </c>
      <c r="Q12" t="s">
        <v>461</v>
      </c>
      <c r="R12" t="s">
        <v>560</v>
      </c>
      <c r="T12" t="s">
        <v>443</v>
      </c>
      <c r="U12" s="75">
        <v>44487</v>
      </c>
      <c r="V12" t="s">
        <v>561</v>
      </c>
      <c r="W12" t="s">
        <v>445</v>
      </c>
      <c r="X12" t="s">
        <v>446</v>
      </c>
    </row>
    <row r="13" spans="1:25">
      <c r="A13">
        <v>10937</v>
      </c>
      <c r="B13" t="s">
        <v>473</v>
      </c>
      <c r="C13" t="s">
        <v>567</v>
      </c>
      <c r="D13" t="s">
        <v>568</v>
      </c>
      <c r="E13" t="s">
        <v>569</v>
      </c>
      <c r="F13" t="s">
        <v>436</v>
      </c>
      <c r="G13" t="s">
        <v>437</v>
      </c>
      <c r="H13" t="s">
        <v>438</v>
      </c>
      <c r="I13" s="74">
        <v>2</v>
      </c>
      <c r="J13" s="74">
        <v>0</v>
      </c>
      <c r="K13" s="74">
        <v>0</v>
      </c>
      <c r="L13" s="74">
        <v>2</v>
      </c>
      <c r="M13" s="74">
        <v>1.01325407117517E-2</v>
      </c>
      <c r="P13" t="s">
        <v>439</v>
      </c>
      <c r="Q13" t="s">
        <v>451</v>
      </c>
      <c r="R13" t="s">
        <v>570</v>
      </c>
      <c r="T13" t="s">
        <v>443</v>
      </c>
      <c r="U13" s="75">
        <v>44181</v>
      </c>
      <c r="V13" t="s">
        <v>571</v>
      </c>
      <c r="W13" t="s">
        <v>445</v>
      </c>
      <c r="X13" t="s">
        <v>446</v>
      </c>
    </row>
    <row r="14" spans="1:25">
      <c r="A14">
        <v>11109</v>
      </c>
      <c r="B14" t="s">
        <v>473</v>
      </c>
      <c r="C14" t="s">
        <v>479</v>
      </c>
      <c r="D14" t="s">
        <v>480</v>
      </c>
      <c r="E14" t="s">
        <v>481</v>
      </c>
      <c r="F14" t="s">
        <v>436</v>
      </c>
      <c r="G14" t="s">
        <v>437</v>
      </c>
      <c r="H14" t="s">
        <v>438</v>
      </c>
      <c r="I14" s="74">
        <v>1</v>
      </c>
      <c r="J14" s="74">
        <v>0</v>
      </c>
      <c r="K14" s="74">
        <v>0</v>
      </c>
      <c r="L14" s="74">
        <v>1</v>
      </c>
      <c r="M14" s="74">
        <v>2.4831085230229599E-2</v>
      </c>
      <c r="P14" t="s">
        <v>439</v>
      </c>
      <c r="Q14" t="s">
        <v>440</v>
      </c>
      <c r="R14" t="s">
        <v>482</v>
      </c>
      <c r="T14" t="s">
        <v>443</v>
      </c>
      <c r="U14" s="75">
        <v>44483</v>
      </c>
      <c r="V14" t="s">
        <v>483</v>
      </c>
      <c r="W14" t="s">
        <v>445</v>
      </c>
      <c r="X14" t="s">
        <v>446</v>
      </c>
    </row>
    <row r="15" spans="1:25">
      <c r="A15">
        <v>10777</v>
      </c>
      <c r="B15" t="s">
        <v>473</v>
      </c>
      <c r="C15" t="s">
        <v>484</v>
      </c>
      <c r="D15" t="s">
        <v>485</v>
      </c>
      <c r="E15" t="s">
        <v>486</v>
      </c>
      <c r="F15" t="s">
        <v>436</v>
      </c>
      <c r="G15" t="s">
        <v>437</v>
      </c>
      <c r="H15" t="s">
        <v>438</v>
      </c>
      <c r="I15" s="74">
        <v>2</v>
      </c>
      <c r="J15" s="74">
        <v>0</v>
      </c>
      <c r="K15" s="74">
        <v>0</v>
      </c>
      <c r="L15" s="74">
        <v>2</v>
      </c>
      <c r="M15" s="74">
        <v>3.2067821920037202E-2</v>
      </c>
      <c r="P15" t="s">
        <v>439</v>
      </c>
      <c r="Q15" t="s">
        <v>451</v>
      </c>
      <c r="R15" t="s">
        <v>487</v>
      </c>
      <c r="T15" t="s">
        <v>443</v>
      </c>
      <c r="U15" s="75">
        <v>43861</v>
      </c>
      <c r="V15" t="s">
        <v>488</v>
      </c>
      <c r="W15" t="s">
        <v>445</v>
      </c>
      <c r="X15" t="s">
        <v>446</v>
      </c>
    </row>
    <row r="16" spans="1:25">
      <c r="A16">
        <v>10604</v>
      </c>
      <c r="B16" t="s">
        <v>473</v>
      </c>
      <c r="C16" t="s">
        <v>489</v>
      </c>
      <c r="D16" t="s">
        <v>490</v>
      </c>
      <c r="E16" t="s">
        <v>491</v>
      </c>
      <c r="F16" t="s">
        <v>450</v>
      </c>
      <c r="G16" t="s">
        <v>437</v>
      </c>
      <c r="H16" t="s">
        <v>438</v>
      </c>
      <c r="I16" s="74">
        <v>1</v>
      </c>
      <c r="J16" s="74">
        <v>0</v>
      </c>
      <c r="K16" s="74">
        <v>1</v>
      </c>
      <c r="L16" s="74">
        <v>0</v>
      </c>
      <c r="M16" s="74">
        <v>8.51020820617676E-2</v>
      </c>
      <c r="N16" s="75">
        <v>44834</v>
      </c>
      <c r="P16" t="s">
        <v>439</v>
      </c>
      <c r="Q16" t="s">
        <v>451</v>
      </c>
      <c r="R16" t="s">
        <v>492</v>
      </c>
      <c r="S16" t="s">
        <v>493</v>
      </c>
      <c r="T16" t="s">
        <v>443</v>
      </c>
      <c r="U16" s="75">
        <v>43609</v>
      </c>
      <c r="V16" t="s">
        <v>494</v>
      </c>
      <c r="W16" t="s">
        <v>450</v>
      </c>
      <c r="X16" t="s">
        <v>446</v>
      </c>
    </row>
    <row r="17" spans="1:24">
      <c r="A17">
        <v>10824</v>
      </c>
      <c r="B17" t="s">
        <v>473</v>
      </c>
      <c r="C17" t="s">
        <v>519</v>
      </c>
      <c r="D17" t="s">
        <v>520</v>
      </c>
      <c r="E17" t="s">
        <v>521</v>
      </c>
      <c r="F17" t="s">
        <v>436</v>
      </c>
      <c r="G17" t="s">
        <v>437</v>
      </c>
      <c r="H17" t="s">
        <v>438</v>
      </c>
      <c r="I17" s="74">
        <v>1</v>
      </c>
      <c r="J17" s="74">
        <v>0</v>
      </c>
      <c r="K17" s="74">
        <v>0</v>
      </c>
      <c r="L17" s="74">
        <v>1</v>
      </c>
      <c r="M17" s="74">
        <v>1.6847802189799799E-2</v>
      </c>
      <c r="P17" t="s">
        <v>439</v>
      </c>
      <c r="Q17" t="s">
        <v>451</v>
      </c>
      <c r="R17" t="s">
        <v>522</v>
      </c>
      <c r="T17" t="s">
        <v>443</v>
      </c>
      <c r="U17" s="75">
        <v>43948</v>
      </c>
      <c r="V17" t="s">
        <v>523</v>
      </c>
      <c r="W17" t="s">
        <v>445</v>
      </c>
      <c r="X17" t="s">
        <v>446</v>
      </c>
    </row>
    <row r="18" spans="1:24">
      <c r="A18">
        <v>10979</v>
      </c>
      <c r="B18" t="s">
        <v>473</v>
      </c>
      <c r="C18" t="s">
        <v>474</v>
      </c>
      <c r="D18" t="s">
        <v>475</v>
      </c>
      <c r="E18" t="s">
        <v>459</v>
      </c>
      <c r="F18" t="s">
        <v>436</v>
      </c>
      <c r="G18" t="s">
        <v>437</v>
      </c>
      <c r="H18" t="s">
        <v>438</v>
      </c>
      <c r="I18" s="74">
        <v>5</v>
      </c>
      <c r="J18" s="74">
        <v>0</v>
      </c>
      <c r="K18" s="74">
        <v>0</v>
      </c>
      <c r="L18" s="74">
        <v>5</v>
      </c>
      <c r="M18" s="74">
        <v>0.17037639128634599</v>
      </c>
      <c r="P18" t="s">
        <v>460</v>
      </c>
      <c r="Q18" t="s">
        <v>476</v>
      </c>
      <c r="R18" t="s">
        <v>477</v>
      </c>
      <c r="T18" t="s">
        <v>443</v>
      </c>
      <c r="U18" s="75">
        <v>44335</v>
      </c>
      <c r="V18" t="s">
        <v>478</v>
      </c>
      <c r="W18" t="s">
        <v>445</v>
      </c>
      <c r="X18" t="s">
        <v>446</v>
      </c>
    </row>
    <row r="19" spans="1:24">
      <c r="A19">
        <v>10657</v>
      </c>
      <c r="B19" t="s">
        <v>473</v>
      </c>
      <c r="C19" t="s">
        <v>530</v>
      </c>
      <c r="D19" t="s">
        <v>531</v>
      </c>
      <c r="E19" t="s">
        <v>532</v>
      </c>
      <c r="F19" t="s">
        <v>450</v>
      </c>
      <c r="G19" t="s">
        <v>437</v>
      </c>
      <c r="H19" t="s">
        <v>438</v>
      </c>
      <c r="I19" s="74">
        <v>2</v>
      </c>
      <c r="J19" s="74">
        <v>0</v>
      </c>
      <c r="K19" s="74">
        <v>2</v>
      </c>
      <c r="L19" s="74">
        <v>0</v>
      </c>
      <c r="M19" s="74">
        <v>2.1540311431884802E-2</v>
      </c>
      <c r="N19" s="75">
        <v>44651</v>
      </c>
      <c r="P19" t="s">
        <v>439</v>
      </c>
      <c r="Q19" t="s">
        <v>440</v>
      </c>
      <c r="R19" t="s">
        <v>533</v>
      </c>
      <c r="S19" t="s">
        <v>534</v>
      </c>
      <c r="T19" t="s">
        <v>443</v>
      </c>
      <c r="U19" s="75">
        <v>43669</v>
      </c>
      <c r="V19" t="s">
        <v>535</v>
      </c>
      <c r="W19" t="s">
        <v>450</v>
      </c>
      <c r="X19" t="s">
        <v>446</v>
      </c>
    </row>
    <row r="20" spans="1:24">
      <c r="A20">
        <v>10901</v>
      </c>
      <c r="B20" t="s">
        <v>473</v>
      </c>
      <c r="C20" t="s">
        <v>524</v>
      </c>
      <c r="D20" t="s">
        <v>525</v>
      </c>
      <c r="E20" t="s">
        <v>526</v>
      </c>
      <c r="F20" t="s">
        <v>436</v>
      </c>
      <c r="G20" t="s">
        <v>437</v>
      </c>
      <c r="H20" t="s">
        <v>438</v>
      </c>
      <c r="I20" s="74">
        <v>1</v>
      </c>
      <c r="J20" s="74">
        <v>0</v>
      </c>
      <c r="K20" s="74">
        <v>0</v>
      </c>
      <c r="L20" s="74">
        <v>1</v>
      </c>
      <c r="M20" s="74">
        <v>3.6602156672399598E-2</v>
      </c>
      <c r="P20" t="s">
        <v>439</v>
      </c>
      <c r="Q20" t="s">
        <v>451</v>
      </c>
      <c r="R20" t="s">
        <v>527</v>
      </c>
      <c r="S20" t="s">
        <v>528</v>
      </c>
      <c r="T20" t="s">
        <v>443</v>
      </c>
      <c r="U20" s="75">
        <v>37549</v>
      </c>
      <c r="V20" t="s">
        <v>529</v>
      </c>
      <c r="W20" t="s">
        <v>445</v>
      </c>
      <c r="X20" t="s">
        <v>446</v>
      </c>
    </row>
    <row r="21" spans="1:24">
      <c r="A21">
        <v>11216</v>
      </c>
      <c r="B21" t="s">
        <v>473</v>
      </c>
      <c r="C21" t="s">
        <v>513</v>
      </c>
      <c r="D21" t="s">
        <v>514</v>
      </c>
      <c r="E21" t="s">
        <v>515</v>
      </c>
      <c r="F21" t="s">
        <v>450</v>
      </c>
      <c r="G21" t="s">
        <v>437</v>
      </c>
      <c r="H21" t="s">
        <v>438</v>
      </c>
      <c r="I21" s="74">
        <v>1</v>
      </c>
      <c r="J21" s="74">
        <v>0</v>
      </c>
      <c r="K21" s="74">
        <v>1</v>
      </c>
      <c r="L21" s="74">
        <v>0</v>
      </c>
      <c r="M21" s="74">
        <v>5.3836824055801903E-2</v>
      </c>
      <c r="N21" s="75">
        <v>45016</v>
      </c>
      <c r="P21" t="s">
        <v>439</v>
      </c>
      <c r="Q21" t="s">
        <v>451</v>
      </c>
      <c r="R21" t="s">
        <v>516</v>
      </c>
      <c r="S21" t="s">
        <v>517</v>
      </c>
      <c r="T21" t="s">
        <v>443</v>
      </c>
      <c r="U21" s="75">
        <v>44827</v>
      </c>
      <c r="V21" t="s">
        <v>518</v>
      </c>
      <c r="W21" t="s">
        <v>450</v>
      </c>
      <c r="X21" t="s">
        <v>446</v>
      </c>
    </row>
    <row r="22" spans="1:24">
      <c r="A22">
        <v>11072</v>
      </c>
      <c r="B22" t="s">
        <v>473</v>
      </c>
      <c r="C22" t="s">
        <v>495</v>
      </c>
      <c r="D22" t="s">
        <v>496</v>
      </c>
      <c r="E22" t="s">
        <v>497</v>
      </c>
      <c r="F22" t="s">
        <v>450</v>
      </c>
      <c r="G22" t="s">
        <v>437</v>
      </c>
      <c r="H22" t="s">
        <v>438</v>
      </c>
      <c r="I22" s="74">
        <v>2</v>
      </c>
      <c r="J22" s="74">
        <v>0</v>
      </c>
      <c r="K22" s="74">
        <v>2</v>
      </c>
      <c r="L22" s="74">
        <v>0</v>
      </c>
      <c r="M22" s="74">
        <v>3.7066125964354601E-2</v>
      </c>
      <c r="N22" s="75">
        <v>45016</v>
      </c>
      <c r="P22" t="s">
        <v>439</v>
      </c>
      <c r="Q22" t="s">
        <v>451</v>
      </c>
      <c r="R22" t="s">
        <v>498</v>
      </c>
      <c r="S22" t="s">
        <v>499</v>
      </c>
      <c r="T22" t="s">
        <v>443</v>
      </c>
      <c r="U22" s="75">
        <v>44389</v>
      </c>
      <c r="V22" t="s">
        <v>500</v>
      </c>
      <c r="W22" t="s">
        <v>450</v>
      </c>
      <c r="X22" t="s">
        <v>446</v>
      </c>
    </row>
    <row r="23" spans="1:24">
      <c r="A23">
        <v>10240</v>
      </c>
      <c r="B23" t="s">
        <v>473</v>
      </c>
      <c r="C23" t="s">
        <v>572</v>
      </c>
      <c r="D23" t="s">
        <v>573</v>
      </c>
      <c r="E23" t="s">
        <v>574</v>
      </c>
      <c r="F23" t="s">
        <v>450</v>
      </c>
      <c r="G23" t="s">
        <v>437</v>
      </c>
      <c r="H23" t="s">
        <v>438</v>
      </c>
      <c r="I23" s="74">
        <v>3</v>
      </c>
      <c r="J23" s="74">
        <v>0</v>
      </c>
      <c r="K23" s="74">
        <v>3</v>
      </c>
      <c r="L23" s="74">
        <v>0</v>
      </c>
      <c r="M23" s="74">
        <v>7.4380257415771506E-2</v>
      </c>
      <c r="N23" s="75">
        <v>43921</v>
      </c>
      <c r="P23" t="s">
        <v>439</v>
      </c>
      <c r="Q23" t="s">
        <v>451</v>
      </c>
      <c r="R23" t="s">
        <v>575</v>
      </c>
      <c r="S23" t="s">
        <v>576</v>
      </c>
      <c r="T23" t="s">
        <v>443</v>
      </c>
      <c r="U23" s="75">
        <v>42955</v>
      </c>
      <c r="V23" t="s">
        <v>577</v>
      </c>
      <c r="W23" t="s">
        <v>450</v>
      </c>
      <c r="X23" t="s">
        <v>446</v>
      </c>
    </row>
    <row r="24" spans="1:24">
      <c r="A24">
        <v>10269</v>
      </c>
      <c r="B24" t="s">
        <v>473</v>
      </c>
      <c r="C24" t="s">
        <v>578</v>
      </c>
      <c r="D24" t="s">
        <v>579</v>
      </c>
      <c r="E24" t="s">
        <v>580</v>
      </c>
      <c r="F24" t="s">
        <v>436</v>
      </c>
      <c r="G24" t="s">
        <v>437</v>
      </c>
      <c r="H24" t="s">
        <v>438</v>
      </c>
      <c r="I24" s="74">
        <v>5</v>
      </c>
      <c r="J24" s="74">
        <v>0</v>
      </c>
      <c r="K24" s="74">
        <v>0</v>
      </c>
      <c r="L24" s="74">
        <v>5</v>
      </c>
      <c r="M24" s="74">
        <v>5.5904297637939498E-2</v>
      </c>
      <c r="P24" t="s">
        <v>439</v>
      </c>
      <c r="Q24" t="s">
        <v>451</v>
      </c>
      <c r="R24" t="s">
        <v>581</v>
      </c>
      <c r="S24" t="s">
        <v>582</v>
      </c>
      <c r="T24" t="s">
        <v>443</v>
      </c>
      <c r="U24" s="75">
        <v>43068</v>
      </c>
      <c r="V24" t="s">
        <v>583</v>
      </c>
      <c r="W24" t="s">
        <v>445</v>
      </c>
      <c r="X24" t="s">
        <v>446</v>
      </c>
    </row>
    <row r="25" spans="1:24">
      <c r="A25">
        <v>11259</v>
      </c>
      <c r="B25" t="s">
        <v>473</v>
      </c>
      <c r="C25" t="s">
        <v>584</v>
      </c>
      <c r="D25" t="s">
        <v>585</v>
      </c>
      <c r="E25" t="s">
        <v>586</v>
      </c>
      <c r="F25" t="s">
        <v>436</v>
      </c>
      <c r="G25" t="s">
        <v>437</v>
      </c>
      <c r="H25" t="s">
        <v>438</v>
      </c>
      <c r="I25" s="74">
        <v>27</v>
      </c>
      <c r="J25" s="74">
        <v>0</v>
      </c>
      <c r="K25" s="74">
        <v>0</v>
      </c>
      <c r="L25" s="74">
        <v>27</v>
      </c>
      <c r="M25" s="74">
        <v>0.15548124640608199</v>
      </c>
      <c r="P25" t="s">
        <v>439</v>
      </c>
      <c r="Q25" t="s">
        <v>451</v>
      </c>
      <c r="R25" t="s">
        <v>587</v>
      </c>
      <c r="T25" t="s">
        <v>443</v>
      </c>
      <c r="U25" s="75">
        <v>44868</v>
      </c>
      <c r="V25" t="s">
        <v>588</v>
      </c>
      <c r="W25" t="s">
        <v>445</v>
      </c>
      <c r="X25" t="s">
        <v>446</v>
      </c>
    </row>
    <row r="26" spans="1:24">
      <c r="A26">
        <v>10756</v>
      </c>
      <c r="B26" t="s">
        <v>473</v>
      </c>
      <c r="C26" t="s">
        <v>589</v>
      </c>
      <c r="D26" t="s">
        <v>590</v>
      </c>
      <c r="E26" t="s">
        <v>591</v>
      </c>
      <c r="F26" t="s">
        <v>450</v>
      </c>
      <c r="G26" t="s">
        <v>437</v>
      </c>
      <c r="H26" t="s">
        <v>438</v>
      </c>
      <c r="I26" s="74">
        <v>112</v>
      </c>
      <c r="J26" s="74">
        <v>0</v>
      </c>
      <c r="K26" s="74">
        <v>112</v>
      </c>
      <c r="L26" s="74">
        <v>0</v>
      </c>
      <c r="M26" s="74">
        <v>0.90656507968142097</v>
      </c>
      <c r="N26" s="75">
        <v>44561</v>
      </c>
      <c r="P26" t="s">
        <v>439</v>
      </c>
      <c r="Q26" t="s">
        <v>451</v>
      </c>
      <c r="R26" t="s">
        <v>592</v>
      </c>
      <c r="S26" t="s">
        <v>593</v>
      </c>
      <c r="T26" t="s">
        <v>443</v>
      </c>
      <c r="U26" s="75">
        <v>43727</v>
      </c>
      <c r="V26" t="s">
        <v>594</v>
      </c>
      <c r="W26" t="s">
        <v>450</v>
      </c>
      <c r="X26" t="s">
        <v>446</v>
      </c>
    </row>
    <row r="27" spans="1:24">
      <c r="A27">
        <v>10860</v>
      </c>
      <c r="B27" t="s">
        <v>473</v>
      </c>
      <c r="C27" t="s">
        <v>595</v>
      </c>
      <c r="D27" t="s">
        <v>596</v>
      </c>
      <c r="E27" t="s">
        <v>543</v>
      </c>
      <c r="F27" t="s">
        <v>436</v>
      </c>
      <c r="G27" t="s">
        <v>437</v>
      </c>
      <c r="H27" t="s">
        <v>438</v>
      </c>
      <c r="I27" s="74">
        <v>308</v>
      </c>
      <c r="J27" s="74">
        <v>0</v>
      </c>
      <c r="K27" s="74">
        <v>0</v>
      </c>
      <c r="L27" s="74">
        <v>308</v>
      </c>
      <c r="M27" s="74">
        <v>40.410420453108003</v>
      </c>
      <c r="P27" t="s">
        <v>469</v>
      </c>
      <c r="R27" t="s">
        <v>597</v>
      </c>
      <c r="T27" t="s">
        <v>443</v>
      </c>
      <c r="U27" s="75">
        <v>44645</v>
      </c>
      <c r="V27" t="s">
        <v>598</v>
      </c>
      <c r="W27" t="s">
        <v>599</v>
      </c>
      <c r="X27" t="s">
        <v>446</v>
      </c>
    </row>
    <row r="28" spans="1:24">
      <c r="A28">
        <v>10108</v>
      </c>
      <c r="B28" t="s">
        <v>473</v>
      </c>
      <c r="C28" t="s">
        <v>600</v>
      </c>
      <c r="D28" t="s">
        <v>601</v>
      </c>
      <c r="E28" t="s">
        <v>602</v>
      </c>
      <c r="F28" t="s">
        <v>450</v>
      </c>
      <c r="G28" t="s">
        <v>437</v>
      </c>
      <c r="H28" t="s">
        <v>438</v>
      </c>
      <c r="I28" s="74">
        <v>184</v>
      </c>
      <c r="J28" s="74">
        <v>0</v>
      </c>
      <c r="K28" s="74">
        <v>172</v>
      </c>
      <c r="L28" s="74">
        <v>12</v>
      </c>
      <c r="M28" s="74">
        <v>0.73232156906127899</v>
      </c>
      <c r="N28" s="75">
        <v>44834</v>
      </c>
      <c r="P28" t="s">
        <v>469</v>
      </c>
      <c r="R28" t="s">
        <v>603</v>
      </c>
      <c r="S28" t="s">
        <v>604</v>
      </c>
      <c r="T28" t="s">
        <v>443</v>
      </c>
      <c r="U28" s="75">
        <v>43382</v>
      </c>
      <c r="V28" t="s">
        <v>605</v>
      </c>
      <c r="W28" t="s">
        <v>450</v>
      </c>
      <c r="X28" t="s">
        <v>446</v>
      </c>
    </row>
    <row r="29" spans="1:24">
      <c r="A29">
        <v>11081</v>
      </c>
      <c r="B29" t="s">
        <v>473</v>
      </c>
      <c r="C29" t="s">
        <v>606</v>
      </c>
      <c r="D29" t="s">
        <v>607</v>
      </c>
      <c r="E29" t="s">
        <v>608</v>
      </c>
      <c r="F29" t="s">
        <v>450</v>
      </c>
      <c r="G29" t="s">
        <v>437</v>
      </c>
      <c r="H29" t="s">
        <v>438</v>
      </c>
      <c r="I29" s="74">
        <v>113</v>
      </c>
      <c r="J29" s="74">
        <v>8</v>
      </c>
      <c r="K29" s="74">
        <v>91</v>
      </c>
      <c r="L29" s="74">
        <v>14</v>
      </c>
      <c r="M29" s="74">
        <v>2.7296900379579001</v>
      </c>
      <c r="N29" s="75">
        <v>44742</v>
      </c>
      <c r="P29" t="s">
        <v>469</v>
      </c>
      <c r="R29" t="s">
        <v>609</v>
      </c>
      <c r="T29" t="s">
        <v>443</v>
      </c>
      <c r="U29" s="75">
        <v>44645</v>
      </c>
      <c r="V29" t="s">
        <v>610</v>
      </c>
      <c r="W29" t="s">
        <v>450</v>
      </c>
      <c r="X29" t="s">
        <v>455</v>
      </c>
    </row>
    <row r="30" spans="1:24">
      <c r="A30">
        <v>10955</v>
      </c>
      <c r="B30" t="s">
        <v>473</v>
      </c>
      <c r="C30" t="s">
        <v>611</v>
      </c>
      <c r="D30" t="s">
        <v>612</v>
      </c>
      <c r="E30" t="s">
        <v>613</v>
      </c>
      <c r="F30" t="s">
        <v>436</v>
      </c>
      <c r="G30" t="s">
        <v>437</v>
      </c>
      <c r="H30" t="s">
        <v>438</v>
      </c>
      <c r="I30" s="74">
        <v>8</v>
      </c>
      <c r="J30" s="74">
        <v>0</v>
      </c>
      <c r="K30" s="74">
        <v>0</v>
      </c>
      <c r="L30" s="74">
        <v>8</v>
      </c>
      <c r="M30" s="74">
        <v>0.100471980112587</v>
      </c>
      <c r="P30" t="s">
        <v>439</v>
      </c>
      <c r="Q30" t="s">
        <v>451</v>
      </c>
      <c r="R30" t="s">
        <v>614</v>
      </c>
      <c r="T30" t="s">
        <v>443</v>
      </c>
      <c r="U30" s="75">
        <v>44230</v>
      </c>
      <c r="V30" t="s">
        <v>615</v>
      </c>
      <c r="W30" t="s">
        <v>445</v>
      </c>
      <c r="X30" t="s">
        <v>446</v>
      </c>
    </row>
    <row r="31" spans="1:24">
      <c r="A31">
        <v>10774</v>
      </c>
      <c r="B31" t="s">
        <v>473</v>
      </c>
      <c r="C31" t="s">
        <v>616</v>
      </c>
      <c r="D31" t="s">
        <v>617</v>
      </c>
      <c r="E31" t="s">
        <v>618</v>
      </c>
      <c r="F31" t="s">
        <v>436</v>
      </c>
      <c r="G31" t="s">
        <v>437</v>
      </c>
      <c r="H31" t="s">
        <v>619</v>
      </c>
      <c r="I31" s="74">
        <v>10</v>
      </c>
      <c r="J31" s="74">
        <v>0</v>
      </c>
      <c r="K31" s="74">
        <v>0</v>
      </c>
      <c r="L31" s="74">
        <v>10</v>
      </c>
      <c r="M31" s="74">
        <v>0.40274597508605597</v>
      </c>
      <c r="P31" t="s">
        <v>439</v>
      </c>
      <c r="Q31" t="s">
        <v>451</v>
      </c>
      <c r="R31" t="s">
        <v>620</v>
      </c>
      <c r="T31" t="s">
        <v>443</v>
      </c>
      <c r="U31" s="75">
        <v>43888</v>
      </c>
      <c r="V31" t="s">
        <v>621</v>
      </c>
      <c r="W31" t="s">
        <v>445</v>
      </c>
      <c r="X31" t="s">
        <v>446</v>
      </c>
    </row>
    <row r="32" spans="1:24">
      <c r="A32">
        <v>10259</v>
      </c>
      <c r="B32" t="s">
        <v>473</v>
      </c>
      <c r="C32" t="s">
        <v>622</v>
      </c>
      <c r="D32" t="s">
        <v>623</v>
      </c>
      <c r="E32" t="s">
        <v>608</v>
      </c>
      <c r="F32" t="s">
        <v>450</v>
      </c>
      <c r="G32" t="s">
        <v>437</v>
      </c>
      <c r="H32" t="s">
        <v>619</v>
      </c>
      <c r="I32" s="74">
        <v>245</v>
      </c>
      <c r="J32" s="74">
        <v>210</v>
      </c>
      <c r="K32" s="74">
        <v>33</v>
      </c>
      <c r="L32" s="74">
        <v>2</v>
      </c>
      <c r="M32" s="74">
        <v>6.0696038543701203</v>
      </c>
      <c r="N32" s="75">
        <v>43555</v>
      </c>
      <c r="P32" t="s">
        <v>439</v>
      </c>
      <c r="Q32" t="s">
        <v>451</v>
      </c>
      <c r="R32" t="s">
        <v>624</v>
      </c>
      <c r="S32" t="s">
        <v>625</v>
      </c>
      <c r="T32" t="s">
        <v>443</v>
      </c>
      <c r="U32" s="75">
        <v>43042</v>
      </c>
      <c r="V32" t="s">
        <v>626</v>
      </c>
      <c r="W32" t="s">
        <v>450</v>
      </c>
      <c r="X32" t="s">
        <v>455</v>
      </c>
    </row>
    <row r="33" spans="1:24">
      <c r="A33">
        <v>11158</v>
      </c>
      <c r="B33" t="s">
        <v>627</v>
      </c>
      <c r="C33" t="s">
        <v>628</v>
      </c>
      <c r="D33" t="s">
        <v>629</v>
      </c>
      <c r="E33" t="s">
        <v>630</v>
      </c>
      <c r="F33" t="s">
        <v>450</v>
      </c>
      <c r="G33" t="s">
        <v>437</v>
      </c>
      <c r="H33" t="s">
        <v>438</v>
      </c>
      <c r="I33" s="74">
        <v>1</v>
      </c>
      <c r="J33" s="74">
        <v>0</v>
      </c>
      <c r="K33" s="74">
        <v>1</v>
      </c>
      <c r="L33" s="74">
        <v>0</v>
      </c>
      <c r="M33" s="74">
        <v>8.8935356718483405E-2</v>
      </c>
      <c r="N33" s="75">
        <v>45016</v>
      </c>
      <c r="P33" t="s">
        <v>439</v>
      </c>
      <c r="Q33" t="s">
        <v>451</v>
      </c>
      <c r="R33" t="s">
        <v>631</v>
      </c>
      <c r="S33" t="s">
        <v>632</v>
      </c>
      <c r="T33" t="s">
        <v>443</v>
      </c>
      <c r="U33" s="75">
        <v>44603</v>
      </c>
      <c r="V33" t="s">
        <v>633</v>
      </c>
      <c r="W33" t="s">
        <v>450</v>
      </c>
      <c r="X33" t="s">
        <v>455</v>
      </c>
    </row>
    <row r="34" spans="1:24">
      <c r="A34">
        <v>11183</v>
      </c>
      <c r="B34" t="s">
        <v>627</v>
      </c>
      <c r="C34" t="s">
        <v>628</v>
      </c>
      <c r="D34" t="s">
        <v>634</v>
      </c>
      <c r="E34" t="s">
        <v>635</v>
      </c>
      <c r="F34" t="s">
        <v>450</v>
      </c>
      <c r="G34" t="s">
        <v>437</v>
      </c>
      <c r="H34" t="s">
        <v>438</v>
      </c>
      <c r="I34" s="74">
        <v>3</v>
      </c>
      <c r="J34" s="74">
        <v>0</v>
      </c>
      <c r="K34" s="74">
        <v>3</v>
      </c>
      <c r="L34" s="74">
        <v>0</v>
      </c>
      <c r="M34" s="74">
        <v>0.20511246008485501</v>
      </c>
      <c r="N34" s="75">
        <v>44834</v>
      </c>
      <c r="P34" t="s">
        <v>439</v>
      </c>
      <c r="Q34" t="s">
        <v>451</v>
      </c>
      <c r="R34" t="s">
        <v>636</v>
      </c>
      <c r="T34" t="s">
        <v>443</v>
      </c>
      <c r="U34" s="75">
        <v>44678</v>
      </c>
      <c r="V34" t="s">
        <v>637</v>
      </c>
      <c r="W34" t="s">
        <v>450</v>
      </c>
      <c r="X34" t="s">
        <v>455</v>
      </c>
    </row>
    <row r="35" spans="1:24">
      <c r="A35">
        <v>11208</v>
      </c>
      <c r="B35" t="s">
        <v>627</v>
      </c>
      <c r="C35" t="s">
        <v>643</v>
      </c>
      <c r="D35" t="s">
        <v>644</v>
      </c>
      <c r="E35" t="s">
        <v>645</v>
      </c>
      <c r="F35" t="s">
        <v>450</v>
      </c>
      <c r="G35" t="s">
        <v>437</v>
      </c>
      <c r="H35" t="s">
        <v>438</v>
      </c>
      <c r="I35" s="74">
        <v>5</v>
      </c>
      <c r="J35" s="74">
        <v>0</v>
      </c>
      <c r="K35" s="74">
        <v>5</v>
      </c>
      <c r="L35" s="74">
        <v>0</v>
      </c>
      <c r="M35" s="74">
        <v>0.21529982425435501</v>
      </c>
      <c r="N35" s="75">
        <v>44926</v>
      </c>
      <c r="P35" t="s">
        <v>439</v>
      </c>
      <c r="Q35" t="s">
        <v>451</v>
      </c>
      <c r="R35" t="s">
        <v>646</v>
      </c>
      <c r="S35" t="s">
        <v>647</v>
      </c>
      <c r="T35" t="s">
        <v>443</v>
      </c>
      <c r="U35" s="75">
        <v>44778</v>
      </c>
      <c r="V35" t="s">
        <v>648</v>
      </c>
      <c r="W35" t="s">
        <v>450</v>
      </c>
      <c r="X35" t="s">
        <v>446</v>
      </c>
    </row>
    <row r="36" spans="1:24">
      <c r="A36">
        <v>10631</v>
      </c>
      <c r="B36" t="s">
        <v>627</v>
      </c>
      <c r="C36" t="s">
        <v>638</v>
      </c>
      <c r="D36" t="s">
        <v>639</v>
      </c>
      <c r="F36" t="s">
        <v>450</v>
      </c>
      <c r="G36" t="s">
        <v>437</v>
      </c>
      <c r="H36" t="s">
        <v>438</v>
      </c>
      <c r="I36" s="74">
        <v>1</v>
      </c>
      <c r="J36" s="74">
        <v>0</v>
      </c>
      <c r="K36" s="74">
        <v>1</v>
      </c>
      <c r="L36" s="74">
        <v>0</v>
      </c>
      <c r="M36" s="74">
        <v>8.8261927032470697E-2</v>
      </c>
      <c r="N36" s="75">
        <v>45016</v>
      </c>
      <c r="P36" t="s">
        <v>439</v>
      </c>
      <c r="Q36" t="s">
        <v>440</v>
      </c>
      <c r="R36" t="s">
        <v>640</v>
      </c>
      <c r="S36" t="s">
        <v>641</v>
      </c>
      <c r="T36" t="s">
        <v>443</v>
      </c>
      <c r="U36" s="75">
        <v>43714</v>
      </c>
      <c r="V36" t="s">
        <v>642</v>
      </c>
      <c r="W36" t="s">
        <v>450</v>
      </c>
      <c r="X36" t="s">
        <v>446</v>
      </c>
    </row>
    <row r="37" spans="1:24">
      <c r="A37">
        <v>10835</v>
      </c>
      <c r="B37" t="s">
        <v>627</v>
      </c>
      <c r="C37" t="s">
        <v>649</v>
      </c>
      <c r="D37" t="s">
        <v>650</v>
      </c>
      <c r="E37" t="s">
        <v>651</v>
      </c>
      <c r="F37" t="s">
        <v>436</v>
      </c>
      <c r="G37" t="s">
        <v>437</v>
      </c>
      <c r="H37" t="s">
        <v>619</v>
      </c>
      <c r="I37" s="74">
        <v>36</v>
      </c>
      <c r="J37" s="74">
        <v>0</v>
      </c>
      <c r="K37" s="74">
        <v>0</v>
      </c>
      <c r="L37" s="74">
        <v>36</v>
      </c>
      <c r="M37" s="74">
        <v>2.01376757943199</v>
      </c>
      <c r="P37" t="s">
        <v>469</v>
      </c>
      <c r="R37" t="s">
        <v>652</v>
      </c>
      <c r="T37" t="s">
        <v>443</v>
      </c>
      <c r="U37" s="75">
        <v>44070</v>
      </c>
      <c r="V37" t="s">
        <v>653</v>
      </c>
      <c r="W37" t="s">
        <v>445</v>
      </c>
      <c r="X37" t="s">
        <v>455</v>
      </c>
    </row>
    <row r="38" spans="1:24">
      <c r="A38">
        <v>10690</v>
      </c>
      <c r="B38" t="s">
        <v>661</v>
      </c>
      <c r="C38" t="s">
        <v>662</v>
      </c>
      <c r="D38" t="s">
        <v>663</v>
      </c>
      <c r="E38" t="s">
        <v>664</v>
      </c>
      <c r="F38" t="s">
        <v>450</v>
      </c>
      <c r="G38" t="s">
        <v>437</v>
      </c>
      <c r="H38" t="s">
        <v>438</v>
      </c>
      <c r="I38" s="74">
        <v>1</v>
      </c>
      <c r="J38" s="74">
        <v>0</v>
      </c>
      <c r="K38" s="74">
        <v>1</v>
      </c>
      <c r="L38" s="74">
        <v>0</v>
      </c>
      <c r="M38" s="74">
        <v>2.7164690771780901E-2</v>
      </c>
      <c r="N38" s="75">
        <v>44926</v>
      </c>
      <c r="P38" t="s">
        <v>439</v>
      </c>
      <c r="Q38" t="s">
        <v>440</v>
      </c>
      <c r="R38" t="s">
        <v>665</v>
      </c>
      <c r="S38" t="s">
        <v>666</v>
      </c>
      <c r="T38" t="s">
        <v>443</v>
      </c>
      <c r="U38" s="75">
        <v>43721</v>
      </c>
      <c r="V38" t="s">
        <v>667</v>
      </c>
      <c r="W38" t="s">
        <v>450</v>
      </c>
      <c r="X38" t="s">
        <v>446</v>
      </c>
    </row>
    <row r="39" spans="1:24">
      <c r="A39">
        <v>10918</v>
      </c>
      <c r="B39" t="s">
        <v>668</v>
      </c>
      <c r="C39" t="s">
        <v>669</v>
      </c>
      <c r="D39" t="s">
        <v>670</v>
      </c>
      <c r="E39" t="s">
        <v>671</v>
      </c>
      <c r="F39" t="s">
        <v>436</v>
      </c>
      <c r="G39" t="s">
        <v>437</v>
      </c>
      <c r="H39" t="s">
        <v>438</v>
      </c>
      <c r="I39" s="74">
        <v>33</v>
      </c>
      <c r="J39" s="74">
        <v>0</v>
      </c>
      <c r="K39" s="74">
        <v>0</v>
      </c>
      <c r="L39" s="74">
        <v>33</v>
      </c>
      <c r="M39" s="74">
        <v>1.14932476030369</v>
      </c>
      <c r="P39" t="s">
        <v>469</v>
      </c>
      <c r="R39" t="s">
        <v>672</v>
      </c>
      <c r="T39" t="s">
        <v>443</v>
      </c>
      <c r="U39" s="75">
        <v>44540</v>
      </c>
      <c r="V39" t="s">
        <v>674</v>
      </c>
      <c r="W39" t="s">
        <v>445</v>
      </c>
      <c r="X39" t="s">
        <v>455</v>
      </c>
    </row>
    <row r="40" spans="1:24">
      <c r="A40">
        <v>10963</v>
      </c>
      <c r="B40" t="s">
        <v>668</v>
      </c>
      <c r="C40" t="s">
        <v>680</v>
      </c>
      <c r="D40" t="s">
        <v>681</v>
      </c>
      <c r="E40" t="s">
        <v>682</v>
      </c>
      <c r="F40" t="s">
        <v>450</v>
      </c>
      <c r="G40" t="s">
        <v>437</v>
      </c>
      <c r="H40" t="s">
        <v>619</v>
      </c>
      <c r="I40" s="74">
        <v>46</v>
      </c>
      <c r="J40" s="74">
        <v>0</v>
      </c>
      <c r="K40" s="74">
        <v>7</v>
      </c>
      <c r="L40" s="74">
        <v>39</v>
      </c>
      <c r="M40" s="74">
        <v>2.1176724341905802</v>
      </c>
      <c r="N40" s="75">
        <v>44926</v>
      </c>
      <c r="P40" t="s">
        <v>469</v>
      </c>
      <c r="R40" t="s">
        <v>683</v>
      </c>
      <c r="S40" t="s">
        <v>684</v>
      </c>
      <c r="T40" t="s">
        <v>443</v>
      </c>
      <c r="U40" s="75">
        <v>44274</v>
      </c>
      <c r="V40" t="s">
        <v>685</v>
      </c>
      <c r="W40" t="s">
        <v>450</v>
      </c>
      <c r="X40" t="s">
        <v>455</v>
      </c>
    </row>
    <row r="41" spans="1:24">
      <c r="A41">
        <v>10859</v>
      </c>
      <c r="B41" t="s">
        <v>668</v>
      </c>
      <c r="C41" t="s">
        <v>1862</v>
      </c>
      <c r="D41" t="s">
        <v>1863</v>
      </c>
      <c r="E41" t="s">
        <v>677</v>
      </c>
      <c r="F41" t="s">
        <v>450</v>
      </c>
      <c r="G41" t="s">
        <v>437</v>
      </c>
      <c r="H41" t="s">
        <v>619</v>
      </c>
      <c r="I41" s="74">
        <v>152</v>
      </c>
      <c r="J41" s="74">
        <v>140</v>
      </c>
      <c r="K41" s="74">
        <v>12</v>
      </c>
      <c r="L41" s="74">
        <v>0</v>
      </c>
      <c r="M41" s="74">
        <v>3.3173874291363901</v>
      </c>
      <c r="N41" s="75">
        <v>44196</v>
      </c>
      <c r="P41" t="s">
        <v>469</v>
      </c>
      <c r="R41" t="s">
        <v>1864</v>
      </c>
      <c r="S41" t="s">
        <v>684</v>
      </c>
      <c r="T41" t="s">
        <v>443</v>
      </c>
      <c r="U41" s="75">
        <v>43755</v>
      </c>
      <c r="V41" t="s">
        <v>1865</v>
      </c>
      <c r="W41" t="s">
        <v>450</v>
      </c>
      <c r="X41" t="s">
        <v>455</v>
      </c>
    </row>
    <row r="42" spans="1:24">
      <c r="A42">
        <v>10809</v>
      </c>
      <c r="B42" t="s">
        <v>668</v>
      </c>
      <c r="C42" t="s">
        <v>675</v>
      </c>
      <c r="D42" t="s">
        <v>676</v>
      </c>
      <c r="E42" t="s">
        <v>677</v>
      </c>
      <c r="F42" t="s">
        <v>436</v>
      </c>
      <c r="G42" t="s">
        <v>437</v>
      </c>
      <c r="H42" t="s">
        <v>619</v>
      </c>
      <c r="I42" s="74">
        <v>15</v>
      </c>
      <c r="J42" s="74">
        <v>0</v>
      </c>
      <c r="K42" s="74">
        <v>0</v>
      </c>
      <c r="L42" s="74">
        <v>15</v>
      </c>
      <c r="M42" s="74">
        <v>0.49222878702018502</v>
      </c>
      <c r="P42" t="s">
        <v>439</v>
      </c>
      <c r="Q42" t="s">
        <v>451</v>
      </c>
      <c r="R42" t="s">
        <v>678</v>
      </c>
      <c r="T42" t="s">
        <v>443</v>
      </c>
      <c r="U42" s="75">
        <v>43579</v>
      </c>
      <c r="V42" t="s">
        <v>679</v>
      </c>
      <c r="W42" t="s">
        <v>445</v>
      </c>
      <c r="X42" t="s">
        <v>455</v>
      </c>
    </row>
    <row r="43" spans="1:24">
      <c r="A43">
        <v>10306</v>
      </c>
      <c r="B43" t="s">
        <v>668</v>
      </c>
      <c r="C43" t="s">
        <v>686</v>
      </c>
      <c r="D43" t="s">
        <v>687</v>
      </c>
      <c r="E43" t="s">
        <v>688</v>
      </c>
      <c r="F43" t="s">
        <v>450</v>
      </c>
      <c r="G43" t="s">
        <v>437</v>
      </c>
      <c r="H43" t="s">
        <v>619</v>
      </c>
      <c r="I43" s="74">
        <v>214</v>
      </c>
      <c r="J43" s="74">
        <v>75</v>
      </c>
      <c r="K43" s="74">
        <v>57</v>
      </c>
      <c r="L43" s="74">
        <v>82</v>
      </c>
      <c r="M43" s="74">
        <v>6.2002720649719203</v>
      </c>
      <c r="N43" s="75">
        <v>44561</v>
      </c>
      <c r="P43" t="s">
        <v>469</v>
      </c>
      <c r="R43" t="s">
        <v>689</v>
      </c>
      <c r="S43" t="s">
        <v>684</v>
      </c>
      <c r="T43" t="s">
        <v>443</v>
      </c>
      <c r="U43" s="75">
        <v>43388</v>
      </c>
      <c r="V43" t="s">
        <v>690</v>
      </c>
      <c r="W43" t="s">
        <v>450</v>
      </c>
      <c r="X43" t="s">
        <v>455</v>
      </c>
    </row>
    <row r="44" spans="1:24">
      <c r="A44">
        <v>11260</v>
      </c>
      <c r="B44" t="s">
        <v>691</v>
      </c>
      <c r="C44" t="s">
        <v>1866</v>
      </c>
      <c r="D44" t="s">
        <v>693</v>
      </c>
      <c r="E44" t="s">
        <v>694</v>
      </c>
      <c r="F44" t="s">
        <v>436</v>
      </c>
      <c r="G44" t="s">
        <v>437</v>
      </c>
      <c r="H44" t="s">
        <v>438</v>
      </c>
      <c r="I44" s="74">
        <v>42</v>
      </c>
      <c r="J44" s="74">
        <v>0</v>
      </c>
      <c r="K44" s="74">
        <v>0</v>
      </c>
      <c r="L44" s="74">
        <v>42</v>
      </c>
      <c r="M44" s="74">
        <v>0.86224610719660799</v>
      </c>
      <c r="P44" t="s">
        <v>460</v>
      </c>
      <c r="Q44" t="s">
        <v>695</v>
      </c>
      <c r="R44" t="s">
        <v>696</v>
      </c>
      <c r="T44" t="s">
        <v>443</v>
      </c>
      <c r="U44" s="75">
        <v>44994</v>
      </c>
      <c r="V44" t="s">
        <v>698</v>
      </c>
      <c r="W44" t="s">
        <v>445</v>
      </c>
      <c r="X44" t="s">
        <v>455</v>
      </c>
    </row>
    <row r="45" spans="1:24">
      <c r="A45">
        <v>11107</v>
      </c>
      <c r="B45" t="s">
        <v>699</v>
      </c>
      <c r="C45" t="s">
        <v>705</v>
      </c>
      <c r="D45" t="s">
        <v>706</v>
      </c>
      <c r="E45" t="s">
        <v>707</v>
      </c>
      <c r="F45" t="s">
        <v>436</v>
      </c>
      <c r="G45" t="s">
        <v>437</v>
      </c>
      <c r="H45" t="s">
        <v>438</v>
      </c>
      <c r="I45" s="74">
        <v>4</v>
      </c>
      <c r="J45" s="74">
        <v>0</v>
      </c>
      <c r="K45" s="74">
        <v>0</v>
      </c>
      <c r="L45" s="74">
        <v>4</v>
      </c>
      <c r="M45" s="74">
        <v>1.46843590725907E-2</v>
      </c>
      <c r="P45" t="s">
        <v>439</v>
      </c>
      <c r="Q45" t="s">
        <v>451</v>
      </c>
      <c r="R45" t="s">
        <v>708</v>
      </c>
      <c r="T45" t="s">
        <v>443</v>
      </c>
      <c r="U45" s="75">
        <v>44426</v>
      </c>
      <c r="V45" t="s">
        <v>709</v>
      </c>
      <c r="W45" t="s">
        <v>445</v>
      </c>
      <c r="X45" t="s">
        <v>446</v>
      </c>
    </row>
    <row r="46" spans="1:24">
      <c r="A46">
        <v>11141</v>
      </c>
      <c r="B46" t="s">
        <v>710</v>
      </c>
      <c r="C46" t="s">
        <v>711</v>
      </c>
      <c r="D46" t="s">
        <v>712</v>
      </c>
      <c r="E46" t="s">
        <v>713</v>
      </c>
      <c r="F46" t="s">
        <v>450</v>
      </c>
      <c r="G46" t="s">
        <v>437</v>
      </c>
      <c r="H46" t="s">
        <v>438</v>
      </c>
      <c r="I46" s="74">
        <v>85</v>
      </c>
      <c r="J46" s="74">
        <v>0</v>
      </c>
      <c r="K46" s="74">
        <v>85</v>
      </c>
      <c r="L46" s="74">
        <v>0</v>
      </c>
      <c r="M46" s="74">
        <v>0.34874684962979802</v>
      </c>
      <c r="N46" s="75">
        <v>44926</v>
      </c>
      <c r="P46" t="s">
        <v>469</v>
      </c>
      <c r="R46" t="s">
        <v>714</v>
      </c>
      <c r="S46" t="s">
        <v>715</v>
      </c>
      <c r="T46" t="s">
        <v>443</v>
      </c>
      <c r="U46" s="75">
        <v>44761</v>
      </c>
      <c r="V46" t="s">
        <v>716</v>
      </c>
      <c r="W46" t="s">
        <v>450</v>
      </c>
      <c r="X46" t="s">
        <v>446</v>
      </c>
    </row>
    <row r="47" spans="1:24">
      <c r="A47">
        <v>10163</v>
      </c>
      <c r="B47" t="s">
        <v>710</v>
      </c>
      <c r="C47" t="s">
        <v>717</v>
      </c>
      <c r="D47" t="s">
        <v>718</v>
      </c>
      <c r="E47" t="s">
        <v>719</v>
      </c>
      <c r="F47" t="s">
        <v>436</v>
      </c>
      <c r="G47" t="s">
        <v>437</v>
      </c>
      <c r="H47" t="s">
        <v>619</v>
      </c>
      <c r="I47" s="74">
        <v>60</v>
      </c>
      <c r="J47" s="74">
        <v>0</v>
      </c>
      <c r="K47" s="74">
        <v>0</v>
      </c>
      <c r="L47" s="74">
        <v>60</v>
      </c>
      <c r="M47" s="74">
        <v>1.0884936309814499</v>
      </c>
      <c r="P47" t="s">
        <v>469</v>
      </c>
      <c r="R47" t="s">
        <v>720</v>
      </c>
      <c r="S47" t="s">
        <v>721</v>
      </c>
      <c r="T47" t="s">
        <v>443</v>
      </c>
      <c r="U47" s="75">
        <v>43061</v>
      </c>
      <c r="V47" t="s">
        <v>722</v>
      </c>
      <c r="W47" t="s">
        <v>445</v>
      </c>
      <c r="X47" t="s">
        <v>455</v>
      </c>
    </row>
    <row r="48" spans="1:24">
      <c r="A48">
        <v>10191</v>
      </c>
      <c r="B48" t="s">
        <v>710</v>
      </c>
      <c r="C48" t="s">
        <v>723</v>
      </c>
      <c r="D48" t="s">
        <v>724</v>
      </c>
      <c r="E48" t="s">
        <v>713</v>
      </c>
      <c r="F48" t="s">
        <v>450</v>
      </c>
      <c r="G48" t="s">
        <v>437</v>
      </c>
      <c r="H48" t="s">
        <v>619</v>
      </c>
      <c r="I48" s="74">
        <v>317</v>
      </c>
      <c r="J48" s="74">
        <v>274</v>
      </c>
      <c r="K48" s="74">
        <v>24</v>
      </c>
      <c r="L48" s="74">
        <v>19</v>
      </c>
      <c r="M48" s="74">
        <v>4.48113748703003</v>
      </c>
      <c r="N48" s="75">
        <v>43465</v>
      </c>
      <c r="P48" t="s">
        <v>469</v>
      </c>
      <c r="R48" t="s">
        <v>725</v>
      </c>
      <c r="S48" t="s">
        <v>715</v>
      </c>
      <c r="T48" t="s">
        <v>443</v>
      </c>
      <c r="U48" s="75">
        <v>43053</v>
      </c>
      <c r="V48" t="s">
        <v>726</v>
      </c>
      <c r="W48" t="s">
        <v>450</v>
      </c>
      <c r="X48" t="s">
        <v>455</v>
      </c>
    </row>
    <row r="49" spans="1:24">
      <c r="A49">
        <v>10978</v>
      </c>
      <c r="B49" t="s">
        <v>727</v>
      </c>
      <c r="C49" t="s">
        <v>734</v>
      </c>
      <c r="D49" t="s">
        <v>735</v>
      </c>
      <c r="E49" t="s">
        <v>736</v>
      </c>
      <c r="F49" t="s">
        <v>450</v>
      </c>
      <c r="G49" t="s">
        <v>437</v>
      </c>
      <c r="H49" t="s">
        <v>438</v>
      </c>
      <c r="I49" s="74">
        <v>1</v>
      </c>
      <c r="J49" s="74">
        <v>0</v>
      </c>
      <c r="K49" s="74">
        <v>1</v>
      </c>
      <c r="L49" s="74">
        <v>0</v>
      </c>
      <c r="M49" s="74">
        <v>0.162622890880329</v>
      </c>
      <c r="N49" s="75">
        <v>44834</v>
      </c>
      <c r="P49" t="s">
        <v>439</v>
      </c>
      <c r="Q49" t="s">
        <v>451</v>
      </c>
      <c r="R49" t="s">
        <v>737</v>
      </c>
      <c r="S49" t="s">
        <v>738</v>
      </c>
      <c r="T49" t="s">
        <v>443</v>
      </c>
      <c r="U49" s="75">
        <v>44314</v>
      </c>
      <c r="V49" t="s">
        <v>642</v>
      </c>
      <c r="W49" t="s">
        <v>450</v>
      </c>
      <c r="X49" t="s">
        <v>446</v>
      </c>
    </row>
    <row r="50" spans="1:24">
      <c r="A50">
        <v>5394</v>
      </c>
      <c r="B50" t="s">
        <v>727</v>
      </c>
      <c r="C50" t="s">
        <v>728</v>
      </c>
      <c r="D50" t="s">
        <v>729</v>
      </c>
      <c r="E50" t="s">
        <v>730</v>
      </c>
      <c r="F50" t="s">
        <v>450</v>
      </c>
      <c r="G50" t="s">
        <v>437</v>
      </c>
      <c r="H50" t="s">
        <v>438</v>
      </c>
      <c r="I50" s="74">
        <v>9</v>
      </c>
      <c r="J50" s="74">
        <v>0</v>
      </c>
      <c r="K50" s="74">
        <v>9</v>
      </c>
      <c r="L50" s="74">
        <v>0</v>
      </c>
      <c r="M50" s="74">
        <v>0.26977785110473601</v>
      </c>
      <c r="N50" s="75">
        <v>42551</v>
      </c>
      <c r="P50" t="s">
        <v>439</v>
      </c>
      <c r="Q50" t="s">
        <v>451</v>
      </c>
      <c r="R50" t="s">
        <v>731</v>
      </c>
      <c r="S50" t="s">
        <v>732</v>
      </c>
      <c r="T50" t="s">
        <v>443</v>
      </c>
      <c r="U50" s="75">
        <v>42134</v>
      </c>
      <c r="V50" t="s">
        <v>733</v>
      </c>
      <c r="W50" t="s">
        <v>450</v>
      </c>
      <c r="X50" t="s">
        <v>446</v>
      </c>
    </row>
    <row r="51" spans="1:24">
      <c r="A51">
        <v>10992</v>
      </c>
      <c r="B51" t="s">
        <v>739</v>
      </c>
      <c r="C51" t="s">
        <v>755</v>
      </c>
      <c r="D51" t="s">
        <v>756</v>
      </c>
      <c r="E51" t="s">
        <v>755</v>
      </c>
      <c r="F51" t="s">
        <v>450</v>
      </c>
      <c r="G51" t="s">
        <v>437</v>
      </c>
      <c r="H51" t="s">
        <v>438</v>
      </c>
      <c r="I51" s="74">
        <v>58</v>
      </c>
      <c r="J51" s="74">
        <v>0</v>
      </c>
      <c r="K51" s="74">
        <v>58</v>
      </c>
      <c r="L51" s="74">
        <v>0</v>
      </c>
      <c r="M51" s="74">
        <v>0.21243258158419401</v>
      </c>
      <c r="N51" s="75">
        <v>44651</v>
      </c>
      <c r="P51" t="s">
        <v>439</v>
      </c>
      <c r="Q51" t="s">
        <v>451</v>
      </c>
      <c r="R51" t="s">
        <v>757</v>
      </c>
      <c r="S51" t="s">
        <v>743</v>
      </c>
      <c r="T51" t="s">
        <v>443</v>
      </c>
      <c r="U51" s="75">
        <v>44287</v>
      </c>
      <c r="V51" t="s">
        <v>758</v>
      </c>
      <c r="W51" t="s">
        <v>450</v>
      </c>
      <c r="X51" t="s">
        <v>446</v>
      </c>
    </row>
    <row r="52" spans="1:24">
      <c r="A52">
        <v>11185</v>
      </c>
      <c r="B52" t="s">
        <v>739</v>
      </c>
      <c r="C52" t="s">
        <v>796</v>
      </c>
      <c r="D52" t="s">
        <v>797</v>
      </c>
      <c r="E52" t="s">
        <v>761</v>
      </c>
      <c r="F52" t="s">
        <v>436</v>
      </c>
      <c r="G52" t="s">
        <v>437</v>
      </c>
      <c r="H52" t="s">
        <v>438</v>
      </c>
      <c r="I52" s="74">
        <v>48</v>
      </c>
      <c r="J52" s="74">
        <v>0</v>
      </c>
      <c r="K52" s="74">
        <v>0</v>
      </c>
      <c r="L52" s="74">
        <v>48</v>
      </c>
      <c r="M52" s="74">
        <v>0.54887375433984797</v>
      </c>
      <c r="P52" t="s">
        <v>439</v>
      </c>
      <c r="Q52" t="s">
        <v>451</v>
      </c>
      <c r="R52" t="s">
        <v>798</v>
      </c>
      <c r="T52" t="s">
        <v>443</v>
      </c>
      <c r="U52" s="75">
        <v>44571</v>
      </c>
      <c r="V52" t="s">
        <v>799</v>
      </c>
      <c r="W52" t="s">
        <v>445</v>
      </c>
      <c r="X52" t="s">
        <v>446</v>
      </c>
    </row>
    <row r="53" spans="1:24">
      <c r="A53">
        <v>11023</v>
      </c>
      <c r="B53" t="s">
        <v>739</v>
      </c>
      <c r="C53" t="s">
        <v>740</v>
      </c>
      <c r="D53" t="s">
        <v>741</v>
      </c>
      <c r="F53" t="s">
        <v>450</v>
      </c>
      <c r="G53" t="s">
        <v>437</v>
      </c>
      <c r="H53" t="s">
        <v>438</v>
      </c>
      <c r="I53" s="74">
        <v>40</v>
      </c>
      <c r="J53" s="74">
        <v>0</v>
      </c>
      <c r="K53" s="74">
        <v>40</v>
      </c>
      <c r="L53" s="74">
        <v>0</v>
      </c>
      <c r="M53" s="74">
        <v>0.201953907988355</v>
      </c>
      <c r="N53" s="75">
        <v>44834</v>
      </c>
      <c r="P53" t="s">
        <v>439</v>
      </c>
      <c r="Q53" t="s">
        <v>451</v>
      </c>
      <c r="R53" t="s">
        <v>742</v>
      </c>
      <c r="S53" t="s">
        <v>743</v>
      </c>
      <c r="T53" t="s">
        <v>443</v>
      </c>
      <c r="U53" s="75">
        <v>44299</v>
      </c>
      <c r="V53" t="s">
        <v>744</v>
      </c>
      <c r="W53" t="s">
        <v>450</v>
      </c>
      <c r="X53" t="s">
        <v>446</v>
      </c>
    </row>
    <row r="54" spans="1:24">
      <c r="A54">
        <v>66666</v>
      </c>
      <c r="B54" t="s">
        <v>739</v>
      </c>
      <c r="C54" t="s">
        <v>778</v>
      </c>
      <c r="D54" t="s">
        <v>779</v>
      </c>
      <c r="E54" t="s">
        <v>780</v>
      </c>
      <c r="F54" t="s">
        <v>436</v>
      </c>
      <c r="G54" t="s">
        <v>437</v>
      </c>
      <c r="H54" t="s">
        <v>438</v>
      </c>
      <c r="I54" s="74">
        <v>133</v>
      </c>
      <c r="J54" s="74">
        <v>0</v>
      </c>
      <c r="K54" s="74">
        <v>0</v>
      </c>
      <c r="L54" s="74">
        <v>133</v>
      </c>
      <c r="M54" s="74">
        <v>0.47880056716540598</v>
      </c>
      <c r="P54" t="s">
        <v>439</v>
      </c>
      <c r="Q54" t="s">
        <v>451</v>
      </c>
      <c r="R54" t="s">
        <v>781</v>
      </c>
      <c r="S54" t="s">
        <v>782</v>
      </c>
      <c r="T54" t="s">
        <v>443</v>
      </c>
      <c r="U54" s="75">
        <v>44330</v>
      </c>
      <c r="V54" t="s">
        <v>754</v>
      </c>
      <c r="W54" t="s">
        <v>445</v>
      </c>
      <c r="X54" t="s">
        <v>446</v>
      </c>
    </row>
    <row r="55" spans="1:24">
      <c r="A55">
        <v>10669</v>
      </c>
      <c r="B55" t="s">
        <v>739</v>
      </c>
      <c r="C55" t="s">
        <v>1867</v>
      </c>
      <c r="D55" t="s">
        <v>1868</v>
      </c>
      <c r="E55" t="s">
        <v>1869</v>
      </c>
      <c r="F55" t="s">
        <v>450</v>
      </c>
      <c r="G55" t="s">
        <v>437</v>
      </c>
      <c r="H55" t="s">
        <v>438</v>
      </c>
      <c r="I55" s="74">
        <v>200</v>
      </c>
      <c r="J55" s="74">
        <v>0</v>
      </c>
      <c r="K55" s="74">
        <v>200</v>
      </c>
      <c r="L55" s="74">
        <v>0</v>
      </c>
      <c r="M55" s="74">
        <v>0.50306432266235401</v>
      </c>
      <c r="N55" s="75">
        <v>44104</v>
      </c>
      <c r="P55" t="s">
        <v>762</v>
      </c>
      <c r="Q55" t="s">
        <v>763</v>
      </c>
      <c r="R55" t="s">
        <v>1870</v>
      </c>
      <c r="S55" t="s">
        <v>1871</v>
      </c>
      <c r="T55" t="s">
        <v>443</v>
      </c>
      <c r="U55" s="75">
        <v>43661</v>
      </c>
      <c r="V55" t="s">
        <v>1872</v>
      </c>
      <c r="W55" t="s">
        <v>450</v>
      </c>
      <c r="X55" t="s">
        <v>446</v>
      </c>
    </row>
    <row r="56" spans="1:24">
      <c r="A56">
        <v>11295</v>
      </c>
      <c r="B56" t="s">
        <v>739</v>
      </c>
      <c r="C56" t="s">
        <v>745</v>
      </c>
      <c r="D56" t="s">
        <v>746</v>
      </c>
      <c r="E56" t="s">
        <v>747</v>
      </c>
      <c r="F56" t="s">
        <v>436</v>
      </c>
      <c r="G56" t="s">
        <v>437</v>
      </c>
      <c r="H56" t="s">
        <v>438</v>
      </c>
      <c r="I56" s="74">
        <v>42</v>
      </c>
      <c r="J56" s="74">
        <v>0</v>
      </c>
      <c r="K56" s="74">
        <v>0</v>
      </c>
      <c r="L56" s="74">
        <v>42</v>
      </c>
      <c r="M56" s="74">
        <v>0.16979759196250499</v>
      </c>
      <c r="P56" t="s">
        <v>439</v>
      </c>
      <c r="Q56" t="s">
        <v>451</v>
      </c>
      <c r="R56" t="s">
        <v>748</v>
      </c>
      <c r="T56" t="s">
        <v>443</v>
      </c>
      <c r="U56" s="75">
        <v>44937</v>
      </c>
      <c r="V56" t="s">
        <v>749</v>
      </c>
      <c r="W56" t="s">
        <v>445</v>
      </c>
      <c r="X56" t="s">
        <v>446</v>
      </c>
    </row>
    <row r="57" spans="1:24">
      <c r="A57">
        <v>11064</v>
      </c>
      <c r="B57" t="s">
        <v>739</v>
      </c>
      <c r="C57" t="s">
        <v>791</v>
      </c>
      <c r="D57" t="s">
        <v>792</v>
      </c>
      <c r="E57" t="s">
        <v>793</v>
      </c>
      <c r="F57" t="s">
        <v>436</v>
      </c>
      <c r="G57" t="s">
        <v>437</v>
      </c>
      <c r="H57" t="s">
        <v>438</v>
      </c>
      <c r="I57" s="74">
        <v>25</v>
      </c>
      <c r="J57" s="74">
        <v>0</v>
      </c>
      <c r="K57" s="74">
        <v>0</v>
      </c>
      <c r="L57" s="74">
        <v>25</v>
      </c>
      <c r="M57" s="74">
        <v>9.2719047636484295E-2</v>
      </c>
      <c r="R57" t="s">
        <v>794</v>
      </c>
      <c r="T57" t="s">
        <v>443</v>
      </c>
      <c r="U57" s="75">
        <v>44375</v>
      </c>
      <c r="V57" t="s">
        <v>795</v>
      </c>
      <c r="W57" t="s">
        <v>445</v>
      </c>
      <c r="X57" t="s">
        <v>446</v>
      </c>
    </row>
    <row r="58" spans="1:24">
      <c r="A58">
        <v>66667</v>
      </c>
      <c r="B58" t="s">
        <v>739</v>
      </c>
      <c r="C58" t="s">
        <v>759</v>
      </c>
      <c r="D58" t="s">
        <v>776</v>
      </c>
      <c r="E58" t="s">
        <v>761</v>
      </c>
      <c r="F58" t="s">
        <v>436</v>
      </c>
      <c r="G58" t="s">
        <v>437</v>
      </c>
      <c r="H58" t="s">
        <v>438</v>
      </c>
      <c r="I58" s="74">
        <v>36</v>
      </c>
      <c r="J58" s="74">
        <v>0</v>
      </c>
      <c r="K58" s="74">
        <v>0</v>
      </c>
      <c r="L58" s="74">
        <v>36</v>
      </c>
      <c r="M58" s="74">
        <v>0.55406276323624803</v>
      </c>
      <c r="P58" t="s">
        <v>439</v>
      </c>
      <c r="Q58" t="s">
        <v>451</v>
      </c>
      <c r="R58" t="s">
        <v>777</v>
      </c>
      <c r="T58" t="s">
        <v>443</v>
      </c>
      <c r="U58" s="75">
        <v>44341</v>
      </c>
      <c r="V58" t="s">
        <v>772</v>
      </c>
      <c r="W58" t="s">
        <v>445</v>
      </c>
      <c r="X58" t="s">
        <v>446</v>
      </c>
    </row>
    <row r="59" spans="1:24">
      <c r="A59">
        <v>11017</v>
      </c>
      <c r="B59" t="s">
        <v>739</v>
      </c>
      <c r="C59" t="s">
        <v>759</v>
      </c>
      <c r="D59" t="s">
        <v>773</v>
      </c>
      <c r="E59" t="s">
        <v>774</v>
      </c>
      <c r="F59" t="s">
        <v>436</v>
      </c>
      <c r="G59" t="s">
        <v>437</v>
      </c>
      <c r="H59" t="s">
        <v>438</v>
      </c>
      <c r="I59" s="74">
        <v>56</v>
      </c>
      <c r="J59" s="74">
        <v>0</v>
      </c>
      <c r="K59" s="74">
        <v>0</v>
      </c>
      <c r="L59" s="74">
        <v>56</v>
      </c>
      <c r="M59" s="74">
        <v>0.55360269979764298</v>
      </c>
      <c r="P59" t="s">
        <v>762</v>
      </c>
      <c r="Q59" t="s">
        <v>763</v>
      </c>
      <c r="R59" t="s">
        <v>775</v>
      </c>
      <c r="T59" t="s">
        <v>443</v>
      </c>
      <c r="U59" s="75">
        <v>44341</v>
      </c>
      <c r="V59" t="s">
        <v>772</v>
      </c>
      <c r="W59" t="s">
        <v>445</v>
      </c>
      <c r="X59" t="s">
        <v>446</v>
      </c>
    </row>
    <row r="60" spans="1:24">
      <c r="A60">
        <v>11013</v>
      </c>
      <c r="B60" t="s">
        <v>739</v>
      </c>
      <c r="C60" t="s">
        <v>759</v>
      </c>
      <c r="D60" t="s">
        <v>770</v>
      </c>
      <c r="E60" t="s">
        <v>761</v>
      </c>
      <c r="F60" t="s">
        <v>436</v>
      </c>
      <c r="G60" t="s">
        <v>437</v>
      </c>
      <c r="H60" t="s">
        <v>438</v>
      </c>
      <c r="I60" s="74">
        <v>32</v>
      </c>
      <c r="J60" s="74">
        <v>0</v>
      </c>
      <c r="K60" s="74">
        <v>0</v>
      </c>
      <c r="L60" s="74">
        <v>32</v>
      </c>
      <c r="M60" s="74">
        <v>0.54817255709691803</v>
      </c>
      <c r="P60" t="s">
        <v>762</v>
      </c>
      <c r="Q60" t="s">
        <v>763</v>
      </c>
      <c r="R60" t="s">
        <v>771</v>
      </c>
      <c r="T60" t="s">
        <v>443</v>
      </c>
      <c r="U60" s="75">
        <v>44341</v>
      </c>
      <c r="V60" t="s">
        <v>772</v>
      </c>
      <c r="W60" t="s">
        <v>445</v>
      </c>
      <c r="X60" t="s">
        <v>446</v>
      </c>
    </row>
    <row r="61" spans="1:24">
      <c r="A61">
        <v>11050</v>
      </c>
      <c r="B61" t="s">
        <v>739</v>
      </c>
      <c r="C61" t="s">
        <v>755</v>
      </c>
      <c r="D61" t="s">
        <v>766</v>
      </c>
      <c r="E61" t="s">
        <v>767</v>
      </c>
      <c r="F61" t="s">
        <v>450</v>
      </c>
      <c r="G61" t="s">
        <v>437</v>
      </c>
      <c r="H61" t="s">
        <v>438</v>
      </c>
      <c r="I61" s="74">
        <v>2</v>
      </c>
      <c r="J61" s="74">
        <v>0</v>
      </c>
      <c r="K61" s="74">
        <v>2</v>
      </c>
      <c r="L61" s="74">
        <v>0</v>
      </c>
      <c r="M61" s="74">
        <v>0.18722490731272701</v>
      </c>
      <c r="N61" s="75">
        <v>44651</v>
      </c>
      <c r="P61" t="s">
        <v>762</v>
      </c>
      <c r="Q61" t="s">
        <v>763</v>
      </c>
      <c r="R61" t="s">
        <v>768</v>
      </c>
      <c r="S61" t="s">
        <v>743</v>
      </c>
      <c r="T61" t="s">
        <v>443</v>
      </c>
      <c r="U61" s="75">
        <v>44358</v>
      </c>
      <c r="V61" t="s">
        <v>769</v>
      </c>
      <c r="W61" t="s">
        <v>450</v>
      </c>
      <c r="X61" t="s">
        <v>446</v>
      </c>
    </row>
    <row r="62" spans="1:24">
      <c r="A62">
        <v>11014</v>
      </c>
      <c r="B62" t="s">
        <v>739</v>
      </c>
      <c r="C62" t="s">
        <v>759</v>
      </c>
      <c r="D62" t="s">
        <v>760</v>
      </c>
      <c r="E62" t="s">
        <v>761</v>
      </c>
      <c r="F62" t="s">
        <v>436</v>
      </c>
      <c r="G62" t="s">
        <v>437</v>
      </c>
      <c r="H62" t="s">
        <v>438</v>
      </c>
      <c r="I62" s="74">
        <v>24</v>
      </c>
      <c r="J62" s="74">
        <v>0</v>
      </c>
      <c r="K62" s="74">
        <v>0</v>
      </c>
      <c r="L62" s="74">
        <v>24</v>
      </c>
      <c r="M62" s="74">
        <v>0.53423124079239104</v>
      </c>
      <c r="P62" t="s">
        <v>762</v>
      </c>
      <c r="Q62" t="s">
        <v>763</v>
      </c>
      <c r="R62" t="s">
        <v>764</v>
      </c>
      <c r="T62" t="s">
        <v>443</v>
      </c>
      <c r="U62" s="75">
        <v>44341</v>
      </c>
      <c r="V62" t="s">
        <v>765</v>
      </c>
      <c r="W62" t="s">
        <v>445</v>
      </c>
      <c r="X62" t="s">
        <v>446</v>
      </c>
    </row>
    <row r="63" spans="1:24">
      <c r="A63">
        <v>10899</v>
      </c>
      <c r="B63" t="s">
        <v>739</v>
      </c>
      <c r="C63" t="s">
        <v>800</v>
      </c>
      <c r="D63" t="s">
        <v>801</v>
      </c>
      <c r="E63" t="s">
        <v>752</v>
      </c>
      <c r="F63" t="s">
        <v>436</v>
      </c>
      <c r="G63" t="s">
        <v>437</v>
      </c>
      <c r="H63" t="s">
        <v>438</v>
      </c>
      <c r="I63" s="74">
        <v>2</v>
      </c>
      <c r="J63" s="74">
        <v>0</v>
      </c>
      <c r="K63" s="74">
        <v>0</v>
      </c>
      <c r="L63" s="74">
        <v>2</v>
      </c>
      <c r="M63" s="74">
        <v>6.5962670666652207E-2</v>
      </c>
      <c r="P63" t="s">
        <v>439</v>
      </c>
      <c r="Q63" t="s">
        <v>451</v>
      </c>
      <c r="R63" t="s">
        <v>802</v>
      </c>
      <c r="T63" t="s">
        <v>443</v>
      </c>
      <c r="U63" s="75">
        <v>44125</v>
      </c>
      <c r="V63" t="s">
        <v>803</v>
      </c>
      <c r="W63" t="s">
        <v>445</v>
      </c>
      <c r="X63" t="s">
        <v>446</v>
      </c>
    </row>
    <row r="64" spans="1:24">
      <c r="A64">
        <v>11015</v>
      </c>
      <c r="B64" t="s">
        <v>739</v>
      </c>
      <c r="C64" t="s">
        <v>759</v>
      </c>
      <c r="D64" t="s">
        <v>827</v>
      </c>
      <c r="E64" t="s">
        <v>761</v>
      </c>
      <c r="F64" t="s">
        <v>436</v>
      </c>
      <c r="G64" t="s">
        <v>437</v>
      </c>
      <c r="H64" t="s">
        <v>438</v>
      </c>
      <c r="I64" s="74">
        <v>28</v>
      </c>
      <c r="J64" s="74">
        <v>0</v>
      </c>
      <c r="K64" s="74">
        <v>0</v>
      </c>
      <c r="L64" s="74">
        <v>28</v>
      </c>
      <c r="M64" s="74">
        <v>0.53524895688320595</v>
      </c>
      <c r="P64" t="s">
        <v>439</v>
      </c>
      <c r="Q64" t="s">
        <v>451</v>
      </c>
      <c r="R64" t="s">
        <v>828</v>
      </c>
      <c r="T64" t="s">
        <v>443</v>
      </c>
      <c r="U64" s="75">
        <v>44341</v>
      </c>
      <c r="V64" t="s">
        <v>754</v>
      </c>
      <c r="W64" t="s">
        <v>445</v>
      </c>
    </row>
    <row r="65" spans="1:24">
      <c r="A65">
        <v>11004</v>
      </c>
      <c r="B65" t="s">
        <v>739</v>
      </c>
      <c r="C65" t="s">
        <v>783</v>
      </c>
      <c r="D65" t="s">
        <v>784</v>
      </c>
      <c r="F65" t="s">
        <v>436</v>
      </c>
      <c r="G65" t="s">
        <v>437</v>
      </c>
      <c r="H65" t="s">
        <v>438</v>
      </c>
      <c r="I65" s="74">
        <v>36</v>
      </c>
      <c r="J65" s="74">
        <v>0</v>
      </c>
      <c r="K65" s="74">
        <v>0</v>
      </c>
      <c r="L65" s="74">
        <v>36</v>
      </c>
      <c r="M65" s="74">
        <v>0.12636409098486301</v>
      </c>
      <c r="P65" t="s">
        <v>439</v>
      </c>
      <c r="Q65" t="s">
        <v>451</v>
      </c>
      <c r="R65" t="s">
        <v>785</v>
      </c>
      <c r="T65" t="s">
        <v>443</v>
      </c>
      <c r="U65" s="75">
        <v>44326</v>
      </c>
      <c r="V65" t="s">
        <v>772</v>
      </c>
      <c r="W65" t="s">
        <v>445</v>
      </c>
      <c r="X65" t="s">
        <v>446</v>
      </c>
    </row>
    <row r="66" spans="1:24">
      <c r="A66">
        <v>11065</v>
      </c>
      <c r="B66" t="s">
        <v>739</v>
      </c>
      <c r="C66" t="s">
        <v>786</v>
      </c>
      <c r="D66" t="s">
        <v>787</v>
      </c>
      <c r="E66" t="s">
        <v>788</v>
      </c>
      <c r="F66" t="s">
        <v>436</v>
      </c>
      <c r="G66" t="s">
        <v>437</v>
      </c>
      <c r="H66" t="s">
        <v>438</v>
      </c>
      <c r="I66" s="74">
        <v>42</v>
      </c>
      <c r="J66" s="74">
        <v>0</v>
      </c>
      <c r="K66" s="74">
        <v>0</v>
      </c>
      <c r="L66" s="74">
        <v>42</v>
      </c>
      <c r="M66" s="74">
        <v>0.14576110907001499</v>
      </c>
      <c r="R66" t="s">
        <v>789</v>
      </c>
      <c r="T66" t="s">
        <v>443</v>
      </c>
      <c r="U66" s="75">
        <v>44376</v>
      </c>
      <c r="V66" t="s">
        <v>790</v>
      </c>
      <c r="W66" t="s">
        <v>445</v>
      </c>
      <c r="X66" t="s">
        <v>446</v>
      </c>
    </row>
    <row r="67" spans="1:24">
      <c r="A67">
        <v>10903</v>
      </c>
      <c r="B67" t="s">
        <v>739</v>
      </c>
      <c r="C67" t="s">
        <v>750</v>
      </c>
      <c r="D67" t="s">
        <v>751</v>
      </c>
      <c r="E67" t="s">
        <v>752</v>
      </c>
      <c r="F67" t="s">
        <v>436</v>
      </c>
      <c r="G67" t="s">
        <v>437</v>
      </c>
      <c r="H67" t="s">
        <v>438</v>
      </c>
      <c r="I67" s="74">
        <v>16</v>
      </c>
      <c r="J67" s="74">
        <v>0</v>
      </c>
      <c r="K67" s="74">
        <v>0</v>
      </c>
      <c r="L67" s="74">
        <v>16</v>
      </c>
      <c r="M67" s="74">
        <v>6.3695337590682799E-2</v>
      </c>
      <c r="P67" t="s">
        <v>439</v>
      </c>
      <c r="Q67" t="s">
        <v>451</v>
      </c>
      <c r="R67" t="s">
        <v>753</v>
      </c>
      <c r="T67" t="s">
        <v>443</v>
      </c>
      <c r="U67" s="75">
        <v>44124</v>
      </c>
      <c r="V67" t="s">
        <v>754</v>
      </c>
      <c r="W67" t="s">
        <v>445</v>
      </c>
      <c r="X67" t="s">
        <v>446</v>
      </c>
    </row>
    <row r="68" spans="1:24">
      <c r="A68">
        <v>10804</v>
      </c>
      <c r="B68" t="s">
        <v>739</v>
      </c>
      <c r="C68" t="s">
        <v>809</v>
      </c>
      <c r="D68" t="s">
        <v>810</v>
      </c>
      <c r="E68" t="s">
        <v>811</v>
      </c>
      <c r="F68" t="s">
        <v>450</v>
      </c>
      <c r="G68" t="s">
        <v>437</v>
      </c>
      <c r="H68" t="s">
        <v>438</v>
      </c>
      <c r="I68" s="74">
        <v>306</v>
      </c>
      <c r="J68" s="74">
        <v>0</v>
      </c>
      <c r="K68" s="74">
        <v>306</v>
      </c>
      <c r="L68" s="74">
        <v>0</v>
      </c>
      <c r="M68" s="74">
        <v>0.59115400943089402</v>
      </c>
      <c r="N68" s="75">
        <v>44834</v>
      </c>
      <c r="P68" t="s">
        <v>469</v>
      </c>
      <c r="R68" t="s">
        <v>812</v>
      </c>
      <c r="S68" t="s">
        <v>813</v>
      </c>
      <c r="T68" t="s">
        <v>443</v>
      </c>
      <c r="U68" s="75">
        <v>44182</v>
      </c>
      <c r="V68" t="s">
        <v>814</v>
      </c>
      <c r="W68" t="s">
        <v>450</v>
      </c>
      <c r="X68" t="s">
        <v>446</v>
      </c>
    </row>
    <row r="69" spans="1:24">
      <c r="A69">
        <v>10760</v>
      </c>
      <c r="B69" t="s">
        <v>739</v>
      </c>
      <c r="C69" t="s">
        <v>815</v>
      </c>
      <c r="D69" t="s">
        <v>816</v>
      </c>
      <c r="E69" t="s">
        <v>817</v>
      </c>
      <c r="F69" t="s">
        <v>436</v>
      </c>
      <c r="G69" t="s">
        <v>437</v>
      </c>
      <c r="H69" t="s">
        <v>438</v>
      </c>
      <c r="I69" s="74">
        <v>422</v>
      </c>
      <c r="J69" s="74">
        <v>0</v>
      </c>
      <c r="K69" s="74">
        <v>0</v>
      </c>
      <c r="L69" s="74">
        <v>422</v>
      </c>
      <c r="M69" s="74">
        <v>2.4310744699384701</v>
      </c>
      <c r="P69" t="s">
        <v>469</v>
      </c>
      <c r="R69" t="s">
        <v>818</v>
      </c>
      <c r="T69" t="s">
        <v>443</v>
      </c>
      <c r="U69" s="75">
        <v>44007</v>
      </c>
      <c r="V69" t="s">
        <v>820</v>
      </c>
      <c r="W69" t="s">
        <v>445</v>
      </c>
      <c r="X69" t="s">
        <v>446</v>
      </c>
    </row>
    <row r="70" spans="1:24">
      <c r="A70">
        <v>11134</v>
      </c>
      <c r="B70" t="s">
        <v>739</v>
      </c>
      <c r="C70" t="s">
        <v>821</v>
      </c>
      <c r="D70" t="s">
        <v>822</v>
      </c>
      <c r="E70" t="s">
        <v>823</v>
      </c>
      <c r="F70" t="s">
        <v>436</v>
      </c>
      <c r="G70" t="s">
        <v>437</v>
      </c>
      <c r="H70" t="s">
        <v>438</v>
      </c>
      <c r="I70" s="74">
        <v>288</v>
      </c>
      <c r="J70" s="74">
        <v>0</v>
      </c>
      <c r="K70" s="74">
        <v>0</v>
      </c>
      <c r="L70" s="74">
        <v>288</v>
      </c>
      <c r="M70" s="74">
        <v>0.96809101887322302</v>
      </c>
      <c r="P70" t="s">
        <v>762</v>
      </c>
      <c r="Q70" t="s">
        <v>763</v>
      </c>
      <c r="R70" t="s">
        <v>824</v>
      </c>
      <c r="S70" t="s">
        <v>825</v>
      </c>
      <c r="T70" t="s">
        <v>443</v>
      </c>
      <c r="U70" s="75">
        <v>44812</v>
      </c>
      <c r="V70" t="s">
        <v>826</v>
      </c>
      <c r="W70" t="s">
        <v>445</v>
      </c>
      <c r="X70" t="s">
        <v>446</v>
      </c>
    </row>
    <row r="71" spans="1:24">
      <c r="A71">
        <v>10435</v>
      </c>
      <c r="B71" t="s">
        <v>739</v>
      </c>
      <c r="C71" t="s">
        <v>829</v>
      </c>
      <c r="D71" t="s">
        <v>830</v>
      </c>
      <c r="E71" t="s">
        <v>831</v>
      </c>
      <c r="F71" t="s">
        <v>450</v>
      </c>
      <c r="G71" t="s">
        <v>437</v>
      </c>
      <c r="H71" t="s">
        <v>619</v>
      </c>
      <c r="I71" s="74">
        <v>328</v>
      </c>
      <c r="J71" s="74">
        <v>0</v>
      </c>
      <c r="K71" s="74">
        <v>328</v>
      </c>
      <c r="L71" s="74">
        <v>0</v>
      </c>
      <c r="M71" s="74">
        <v>0.68540893936157199</v>
      </c>
      <c r="N71" s="75">
        <v>44834</v>
      </c>
      <c r="P71" t="s">
        <v>762</v>
      </c>
      <c r="Q71" t="s">
        <v>763</v>
      </c>
      <c r="R71" t="s">
        <v>832</v>
      </c>
      <c r="S71" t="s">
        <v>833</v>
      </c>
      <c r="T71" t="s">
        <v>443</v>
      </c>
      <c r="U71" s="75">
        <v>43531</v>
      </c>
      <c r="V71" t="s">
        <v>834</v>
      </c>
      <c r="W71" t="s">
        <v>450</v>
      </c>
      <c r="X71" t="s">
        <v>446</v>
      </c>
    </row>
    <row r="72" spans="1:24">
      <c r="A72">
        <v>11049</v>
      </c>
      <c r="B72" t="s">
        <v>835</v>
      </c>
      <c r="C72" t="s">
        <v>836</v>
      </c>
      <c r="D72" t="s">
        <v>837</v>
      </c>
      <c r="E72" t="s">
        <v>838</v>
      </c>
      <c r="F72" t="s">
        <v>436</v>
      </c>
      <c r="G72" t="s">
        <v>437</v>
      </c>
      <c r="H72" t="s">
        <v>619</v>
      </c>
      <c r="I72" s="74">
        <v>350</v>
      </c>
      <c r="J72" s="74">
        <v>0</v>
      </c>
      <c r="K72" s="74">
        <v>0</v>
      </c>
      <c r="L72" s="74">
        <v>350</v>
      </c>
      <c r="M72" s="74">
        <v>20.078618333486599</v>
      </c>
      <c r="P72" t="s">
        <v>469</v>
      </c>
      <c r="R72" t="s">
        <v>839</v>
      </c>
      <c r="T72" t="s">
        <v>443</v>
      </c>
      <c r="U72" s="75">
        <v>44575</v>
      </c>
      <c r="V72" t="s">
        <v>840</v>
      </c>
      <c r="W72" t="s">
        <v>445</v>
      </c>
      <c r="X72" t="s">
        <v>455</v>
      </c>
    </row>
    <row r="73" spans="1:24">
      <c r="A73">
        <v>11132</v>
      </c>
      <c r="B73" t="s">
        <v>841</v>
      </c>
      <c r="C73" t="s">
        <v>842</v>
      </c>
      <c r="D73" t="s">
        <v>843</v>
      </c>
      <c r="E73" t="s">
        <v>844</v>
      </c>
      <c r="F73" t="s">
        <v>436</v>
      </c>
      <c r="G73" t="s">
        <v>437</v>
      </c>
      <c r="H73" t="s">
        <v>438</v>
      </c>
      <c r="I73" s="74">
        <v>4</v>
      </c>
      <c r="J73" s="74">
        <v>0</v>
      </c>
      <c r="K73" s="74">
        <v>0</v>
      </c>
      <c r="L73" s="74">
        <v>4</v>
      </c>
      <c r="M73" s="74">
        <v>0.139367677847691</v>
      </c>
      <c r="P73" t="s">
        <v>439</v>
      </c>
      <c r="Q73" t="s">
        <v>451</v>
      </c>
      <c r="R73" t="s">
        <v>845</v>
      </c>
      <c r="S73" t="s">
        <v>846</v>
      </c>
      <c r="T73" t="s">
        <v>443</v>
      </c>
      <c r="U73" s="75">
        <v>44720</v>
      </c>
      <c r="V73" t="s">
        <v>847</v>
      </c>
      <c r="W73" t="s">
        <v>445</v>
      </c>
      <c r="X73" t="s">
        <v>455</v>
      </c>
    </row>
    <row r="74" spans="1:24">
      <c r="A74">
        <v>11143</v>
      </c>
      <c r="B74" t="s">
        <v>841</v>
      </c>
      <c r="C74" t="s">
        <v>858</v>
      </c>
      <c r="D74" t="s">
        <v>859</v>
      </c>
      <c r="E74" t="s">
        <v>860</v>
      </c>
      <c r="F74" t="s">
        <v>450</v>
      </c>
      <c r="G74" t="s">
        <v>437</v>
      </c>
      <c r="H74" t="s">
        <v>619</v>
      </c>
      <c r="I74" s="74">
        <v>108</v>
      </c>
      <c r="J74" s="74">
        <v>0</v>
      </c>
      <c r="K74" s="74">
        <v>84</v>
      </c>
      <c r="L74" s="74">
        <v>24</v>
      </c>
      <c r="M74" s="74">
        <v>3.71508967031055</v>
      </c>
      <c r="N74" s="75">
        <v>44926</v>
      </c>
      <c r="P74" t="s">
        <v>469</v>
      </c>
      <c r="R74" t="s">
        <v>861</v>
      </c>
      <c r="S74" t="s">
        <v>862</v>
      </c>
      <c r="T74" t="s">
        <v>443</v>
      </c>
      <c r="U74" s="75">
        <v>44799</v>
      </c>
      <c r="V74" t="s">
        <v>863</v>
      </c>
      <c r="W74" t="s">
        <v>450</v>
      </c>
      <c r="X74" t="s">
        <v>455</v>
      </c>
    </row>
    <row r="75" spans="1:24">
      <c r="A75">
        <v>11121</v>
      </c>
      <c r="B75" t="s">
        <v>841</v>
      </c>
      <c r="C75" t="s">
        <v>864</v>
      </c>
      <c r="D75" t="s">
        <v>865</v>
      </c>
      <c r="E75" t="s">
        <v>682</v>
      </c>
      <c r="F75" t="s">
        <v>450</v>
      </c>
      <c r="G75" t="s">
        <v>437</v>
      </c>
      <c r="H75" t="s">
        <v>619</v>
      </c>
      <c r="I75" s="74">
        <v>121</v>
      </c>
      <c r="J75" s="74">
        <v>8</v>
      </c>
      <c r="K75" s="74">
        <v>83</v>
      </c>
      <c r="L75" s="74">
        <v>30</v>
      </c>
      <c r="M75" s="74">
        <v>4.0816619104230503</v>
      </c>
      <c r="N75" s="75">
        <v>44742</v>
      </c>
      <c r="P75" t="s">
        <v>469</v>
      </c>
      <c r="R75" t="s">
        <v>866</v>
      </c>
      <c r="S75" t="s">
        <v>867</v>
      </c>
      <c r="T75" t="s">
        <v>443</v>
      </c>
      <c r="U75" s="75">
        <v>44587</v>
      </c>
      <c r="V75" t="s">
        <v>868</v>
      </c>
      <c r="W75" t="s">
        <v>450</v>
      </c>
      <c r="X75" t="s">
        <v>455</v>
      </c>
    </row>
    <row r="76" spans="1:24">
      <c r="A76">
        <v>10890</v>
      </c>
      <c r="B76" t="s">
        <v>841</v>
      </c>
      <c r="C76" t="s">
        <v>853</v>
      </c>
      <c r="D76" t="s">
        <v>854</v>
      </c>
      <c r="E76" t="s">
        <v>850</v>
      </c>
      <c r="F76" t="s">
        <v>450</v>
      </c>
      <c r="G76" t="s">
        <v>437</v>
      </c>
      <c r="H76" t="s">
        <v>619</v>
      </c>
      <c r="I76" s="74">
        <v>400</v>
      </c>
      <c r="J76" s="74">
        <v>179</v>
      </c>
      <c r="K76" s="74">
        <v>122</v>
      </c>
      <c r="L76" s="74">
        <v>99</v>
      </c>
      <c r="M76" s="74">
        <v>15.5118996480146</v>
      </c>
      <c r="N76" s="75">
        <v>44377</v>
      </c>
      <c r="P76" t="s">
        <v>469</v>
      </c>
      <c r="R76" t="s">
        <v>855</v>
      </c>
      <c r="S76" t="s">
        <v>856</v>
      </c>
      <c r="T76" t="s">
        <v>443</v>
      </c>
      <c r="U76" s="75">
        <v>44168</v>
      </c>
      <c r="V76" t="s">
        <v>857</v>
      </c>
      <c r="W76" t="s">
        <v>450</v>
      </c>
      <c r="X76" t="s">
        <v>455</v>
      </c>
    </row>
    <row r="77" spans="1:24">
      <c r="A77">
        <v>10496</v>
      </c>
      <c r="B77" t="s">
        <v>841</v>
      </c>
      <c r="C77" t="s">
        <v>881</v>
      </c>
      <c r="D77" t="s">
        <v>882</v>
      </c>
      <c r="E77" t="s">
        <v>883</v>
      </c>
      <c r="F77" t="s">
        <v>450</v>
      </c>
      <c r="G77" t="s">
        <v>437</v>
      </c>
      <c r="H77" t="s">
        <v>619</v>
      </c>
      <c r="I77" s="74">
        <v>174</v>
      </c>
      <c r="J77" s="74">
        <v>124</v>
      </c>
      <c r="K77" s="74">
        <v>44</v>
      </c>
      <c r="L77" s="74">
        <v>6</v>
      </c>
      <c r="M77" s="74">
        <v>3.3007205444335899</v>
      </c>
      <c r="N77" s="75">
        <v>43646</v>
      </c>
      <c r="P77" t="s">
        <v>439</v>
      </c>
      <c r="Q77" t="s">
        <v>451</v>
      </c>
      <c r="R77" t="s">
        <v>884</v>
      </c>
      <c r="S77" t="s">
        <v>879</v>
      </c>
      <c r="T77" t="s">
        <v>443</v>
      </c>
      <c r="U77" s="75">
        <v>43444</v>
      </c>
      <c r="V77" t="s">
        <v>885</v>
      </c>
      <c r="W77" t="s">
        <v>450</v>
      </c>
      <c r="X77" t="s">
        <v>455</v>
      </c>
    </row>
    <row r="78" spans="1:24">
      <c r="A78">
        <v>10212</v>
      </c>
      <c r="B78" t="s">
        <v>841</v>
      </c>
      <c r="C78" t="s">
        <v>875</v>
      </c>
      <c r="D78" t="s">
        <v>876</v>
      </c>
      <c r="E78" t="s">
        <v>877</v>
      </c>
      <c r="F78" t="s">
        <v>450</v>
      </c>
      <c r="G78" t="s">
        <v>437</v>
      </c>
      <c r="H78" t="s">
        <v>619</v>
      </c>
      <c r="I78" s="74">
        <v>260</v>
      </c>
      <c r="J78" s="74">
        <v>255</v>
      </c>
      <c r="K78" s="74">
        <v>3</v>
      </c>
      <c r="L78" s="74">
        <v>2</v>
      </c>
      <c r="M78" s="74">
        <v>7.9581638809204103</v>
      </c>
      <c r="N78" s="75">
        <v>43008</v>
      </c>
      <c r="P78" t="s">
        <v>469</v>
      </c>
      <c r="R78" t="s">
        <v>878</v>
      </c>
      <c r="S78" t="s">
        <v>879</v>
      </c>
      <c r="T78" t="s">
        <v>443</v>
      </c>
      <c r="U78" s="75">
        <v>42956</v>
      </c>
      <c r="V78" t="s">
        <v>880</v>
      </c>
      <c r="W78" t="s">
        <v>450</v>
      </c>
      <c r="X78" t="s">
        <v>455</v>
      </c>
    </row>
    <row r="79" spans="1:24">
      <c r="A79">
        <v>10316</v>
      </c>
      <c r="B79" t="s">
        <v>841</v>
      </c>
      <c r="C79" t="s">
        <v>869</v>
      </c>
      <c r="D79" t="s">
        <v>870</v>
      </c>
      <c r="E79" t="s">
        <v>871</v>
      </c>
      <c r="F79" t="s">
        <v>450</v>
      </c>
      <c r="G79" t="s">
        <v>437</v>
      </c>
      <c r="H79" t="s">
        <v>619</v>
      </c>
      <c r="I79" s="74">
        <v>200</v>
      </c>
      <c r="J79" s="74">
        <v>194</v>
      </c>
      <c r="K79" s="74">
        <v>6</v>
      </c>
      <c r="L79" s="74">
        <v>0</v>
      </c>
      <c r="M79" s="74">
        <v>8.1740797370910592</v>
      </c>
      <c r="N79" s="75">
        <v>43373</v>
      </c>
      <c r="P79" t="s">
        <v>469</v>
      </c>
      <c r="R79" t="s">
        <v>872</v>
      </c>
      <c r="S79" t="s">
        <v>873</v>
      </c>
      <c r="T79" t="s">
        <v>443</v>
      </c>
      <c r="U79" s="75">
        <v>43105</v>
      </c>
      <c r="V79" t="s">
        <v>874</v>
      </c>
      <c r="W79" t="s">
        <v>450</v>
      </c>
      <c r="X79" t="s">
        <v>455</v>
      </c>
    </row>
    <row r="80" spans="1:24">
      <c r="A80">
        <v>10683</v>
      </c>
      <c r="B80" t="s">
        <v>886</v>
      </c>
      <c r="C80" t="s">
        <v>887</v>
      </c>
      <c r="D80" t="s">
        <v>888</v>
      </c>
      <c r="E80" t="s">
        <v>877</v>
      </c>
      <c r="F80" t="s">
        <v>450</v>
      </c>
      <c r="G80" t="s">
        <v>437</v>
      </c>
      <c r="H80" t="s">
        <v>619</v>
      </c>
      <c r="I80" s="74">
        <v>448</v>
      </c>
      <c r="J80" s="74">
        <v>273</v>
      </c>
      <c r="K80" s="74">
        <v>87</v>
      </c>
      <c r="L80" s="74">
        <v>88</v>
      </c>
      <c r="M80" s="74">
        <v>25.3002950375969</v>
      </c>
      <c r="N80" s="75">
        <v>43921</v>
      </c>
      <c r="P80" t="s">
        <v>469</v>
      </c>
      <c r="R80" t="s">
        <v>889</v>
      </c>
      <c r="S80" t="s">
        <v>890</v>
      </c>
      <c r="T80" t="s">
        <v>443</v>
      </c>
      <c r="U80" s="75">
        <v>43860</v>
      </c>
      <c r="V80" t="s">
        <v>891</v>
      </c>
      <c r="W80" t="s">
        <v>450</v>
      </c>
      <c r="X80" t="s">
        <v>455</v>
      </c>
    </row>
    <row r="81" spans="1:24">
      <c r="A81">
        <v>11054</v>
      </c>
      <c r="B81" t="s">
        <v>892</v>
      </c>
      <c r="C81" t="s">
        <v>893</v>
      </c>
      <c r="D81" t="s">
        <v>894</v>
      </c>
      <c r="E81" t="s">
        <v>895</v>
      </c>
      <c r="F81" t="s">
        <v>436</v>
      </c>
      <c r="G81" t="s">
        <v>437</v>
      </c>
      <c r="H81" t="s">
        <v>438</v>
      </c>
      <c r="I81" s="74">
        <v>1</v>
      </c>
      <c r="J81" s="74">
        <v>0</v>
      </c>
      <c r="K81" s="74">
        <v>0</v>
      </c>
      <c r="L81" s="74">
        <v>1</v>
      </c>
      <c r="M81" s="74">
        <v>0.12821054087772901</v>
      </c>
      <c r="P81" t="s">
        <v>439</v>
      </c>
      <c r="Q81" t="s">
        <v>440</v>
      </c>
      <c r="R81" t="s">
        <v>896</v>
      </c>
      <c r="T81" t="s">
        <v>443</v>
      </c>
      <c r="U81" s="75">
        <v>44910</v>
      </c>
      <c r="V81" t="s">
        <v>897</v>
      </c>
      <c r="W81" t="s">
        <v>445</v>
      </c>
      <c r="X81" t="s">
        <v>446</v>
      </c>
    </row>
    <row r="82" spans="1:24">
      <c r="A82">
        <v>11179</v>
      </c>
      <c r="B82" t="s">
        <v>898</v>
      </c>
      <c r="C82" t="s">
        <v>899</v>
      </c>
      <c r="D82" t="s">
        <v>900</v>
      </c>
      <c r="E82" t="s">
        <v>877</v>
      </c>
      <c r="F82" t="s">
        <v>436</v>
      </c>
      <c r="G82" t="s">
        <v>437</v>
      </c>
      <c r="H82" t="s">
        <v>619</v>
      </c>
      <c r="I82" s="74">
        <v>40</v>
      </c>
      <c r="J82" s="74">
        <v>0</v>
      </c>
      <c r="K82" s="74">
        <v>0</v>
      </c>
      <c r="L82" s="74">
        <v>40</v>
      </c>
      <c r="M82" s="74">
        <v>0.68653037953173401</v>
      </c>
      <c r="P82" t="s">
        <v>469</v>
      </c>
      <c r="R82" t="s">
        <v>901</v>
      </c>
      <c r="S82" t="s">
        <v>902</v>
      </c>
      <c r="T82" t="s">
        <v>443</v>
      </c>
      <c r="U82" s="75">
        <v>44855</v>
      </c>
      <c r="V82" t="s">
        <v>903</v>
      </c>
      <c r="W82" t="s">
        <v>445</v>
      </c>
      <c r="X82" t="s">
        <v>455</v>
      </c>
    </row>
    <row r="83" spans="1:24">
      <c r="A83">
        <v>10484</v>
      </c>
      <c r="B83" t="s">
        <v>898</v>
      </c>
      <c r="C83" t="s">
        <v>904</v>
      </c>
      <c r="D83" t="s">
        <v>905</v>
      </c>
      <c r="E83" t="s">
        <v>906</v>
      </c>
      <c r="F83" t="s">
        <v>450</v>
      </c>
      <c r="G83" t="s">
        <v>437</v>
      </c>
      <c r="H83" t="s">
        <v>619</v>
      </c>
      <c r="I83" s="74">
        <v>317</v>
      </c>
      <c r="J83" s="74">
        <v>299</v>
      </c>
      <c r="K83" s="74">
        <v>18</v>
      </c>
      <c r="L83" s="74">
        <v>0</v>
      </c>
      <c r="M83" s="74">
        <v>9.0844195167541493</v>
      </c>
      <c r="N83" s="75">
        <v>43921</v>
      </c>
      <c r="P83" t="s">
        <v>469</v>
      </c>
      <c r="R83" t="s">
        <v>907</v>
      </c>
      <c r="S83" t="s">
        <v>902</v>
      </c>
      <c r="T83" t="s">
        <v>443</v>
      </c>
      <c r="U83" s="75">
        <v>43482</v>
      </c>
      <c r="V83" t="s">
        <v>908</v>
      </c>
      <c r="W83" t="s">
        <v>450</v>
      </c>
      <c r="X83" t="s">
        <v>455</v>
      </c>
    </row>
    <row r="84" spans="1:24">
      <c r="A84">
        <v>10141</v>
      </c>
      <c r="B84" t="s">
        <v>898</v>
      </c>
      <c r="C84" t="s">
        <v>1873</v>
      </c>
      <c r="D84" t="s">
        <v>1874</v>
      </c>
      <c r="E84" t="s">
        <v>906</v>
      </c>
      <c r="F84" t="s">
        <v>450</v>
      </c>
      <c r="G84" t="s">
        <v>437</v>
      </c>
      <c r="H84" t="s">
        <v>619</v>
      </c>
      <c r="I84" s="74">
        <v>241</v>
      </c>
      <c r="J84" s="74">
        <v>240</v>
      </c>
      <c r="K84" s="74">
        <v>1</v>
      </c>
      <c r="L84" s="74">
        <v>0</v>
      </c>
      <c r="M84" s="74">
        <v>6.2094439224243203</v>
      </c>
      <c r="N84" s="75">
        <v>42916</v>
      </c>
      <c r="P84" t="s">
        <v>469</v>
      </c>
      <c r="R84" t="s">
        <v>1875</v>
      </c>
      <c r="S84" t="s">
        <v>902</v>
      </c>
      <c r="T84" t="s">
        <v>443</v>
      </c>
      <c r="U84" s="75">
        <v>42759</v>
      </c>
      <c r="V84" t="s">
        <v>1876</v>
      </c>
      <c r="W84" t="s">
        <v>450</v>
      </c>
      <c r="X84" t="s">
        <v>455</v>
      </c>
    </row>
    <row r="85" spans="1:24">
      <c r="A85">
        <v>11037</v>
      </c>
      <c r="B85" t="s">
        <v>909</v>
      </c>
      <c r="C85" t="s">
        <v>915</v>
      </c>
      <c r="D85" t="s">
        <v>916</v>
      </c>
      <c r="E85" t="s">
        <v>555</v>
      </c>
      <c r="F85" t="s">
        <v>436</v>
      </c>
      <c r="G85" t="s">
        <v>437</v>
      </c>
      <c r="H85" t="s">
        <v>438</v>
      </c>
      <c r="I85" s="74">
        <v>6</v>
      </c>
      <c r="J85" s="74">
        <v>0</v>
      </c>
      <c r="K85" s="74">
        <v>0</v>
      </c>
      <c r="L85" s="74">
        <v>6</v>
      </c>
      <c r="M85" s="74">
        <v>0.146707956802515</v>
      </c>
      <c r="P85" t="s">
        <v>460</v>
      </c>
      <c r="Q85" t="s">
        <v>461</v>
      </c>
      <c r="R85" t="s">
        <v>917</v>
      </c>
      <c r="T85" t="s">
        <v>443</v>
      </c>
      <c r="U85" s="75">
        <v>44490</v>
      </c>
      <c r="V85" t="s">
        <v>918</v>
      </c>
      <c r="W85" t="s">
        <v>445</v>
      </c>
      <c r="X85" t="s">
        <v>455</v>
      </c>
    </row>
    <row r="86" spans="1:24">
      <c r="A86">
        <v>11038</v>
      </c>
      <c r="B86" t="s">
        <v>909</v>
      </c>
      <c r="C86" t="s">
        <v>910</v>
      </c>
      <c r="D86" t="s">
        <v>911</v>
      </c>
      <c r="E86" t="s">
        <v>555</v>
      </c>
      <c r="F86" t="s">
        <v>436</v>
      </c>
      <c r="G86" t="s">
        <v>437</v>
      </c>
      <c r="H86" t="s">
        <v>438</v>
      </c>
      <c r="I86" s="74">
        <v>8</v>
      </c>
      <c r="J86" s="74">
        <v>0</v>
      </c>
      <c r="K86" s="74">
        <v>0</v>
      </c>
      <c r="L86" s="74">
        <v>8</v>
      </c>
      <c r="M86" s="74">
        <v>0.28255911353264102</v>
      </c>
      <c r="P86" t="s">
        <v>460</v>
      </c>
      <c r="Q86" t="s">
        <v>912</v>
      </c>
      <c r="R86" t="s">
        <v>913</v>
      </c>
      <c r="T86" t="s">
        <v>443</v>
      </c>
      <c r="U86" s="75">
        <v>44473</v>
      </c>
      <c r="V86" t="s">
        <v>914</v>
      </c>
      <c r="W86" t="s">
        <v>445</v>
      </c>
      <c r="X86" t="s">
        <v>455</v>
      </c>
    </row>
    <row r="87" spans="1:24">
      <c r="A87">
        <v>10254</v>
      </c>
      <c r="B87" t="s">
        <v>909</v>
      </c>
      <c r="C87" t="s">
        <v>919</v>
      </c>
      <c r="D87" t="s">
        <v>920</v>
      </c>
      <c r="E87" t="s">
        <v>921</v>
      </c>
      <c r="F87" t="s">
        <v>450</v>
      </c>
      <c r="G87" t="s">
        <v>437</v>
      </c>
      <c r="H87" t="s">
        <v>438</v>
      </c>
      <c r="I87" s="74">
        <v>70</v>
      </c>
      <c r="J87" s="74">
        <v>0</v>
      </c>
      <c r="K87" s="74">
        <v>70</v>
      </c>
      <c r="L87" s="74">
        <v>0</v>
      </c>
      <c r="M87" s="74">
        <v>0.36620752868652301</v>
      </c>
      <c r="N87" s="75">
        <v>43830</v>
      </c>
      <c r="P87" t="s">
        <v>460</v>
      </c>
      <c r="Q87" t="s">
        <v>922</v>
      </c>
      <c r="R87" t="s">
        <v>923</v>
      </c>
      <c r="S87" t="s">
        <v>924</v>
      </c>
      <c r="T87" t="s">
        <v>443</v>
      </c>
      <c r="U87" s="75">
        <v>42993</v>
      </c>
      <c r="V87" t="s">
        <v>925</v>
      </c>
      <c r="W87" t="s">
        <v>450</v>
      </c>
      <c r="X87" t="s">
        <v>455</v>
      </c>
    </row>
    <row r="88" spans="1:24">
      <c r="A88">
        <v>10820</v>
      </c>
      <c r="B88" t="s">
        <v>926</v>
      </c>
      <c r="C88" t="s">
        <v>927</v>
      </c>
      <c r="D88" t="s">
        <v>928</v>
      </c>
      <c r="E88" t="s">
        <v>929</v>
      </c>
      <c r="F88" t="s">
        <v>436</v>
      </c>
      <c r="G88" t="s">
        <v>437</v>
      </c>
      <c r="H88" t="s">
        <v>438</v>
      </c>
      <c r="I88" s="74">
        <v>1</v>
      </c>
      <c r="J88" s="74">
        <v>0</v>
      </c>
      <c r="K88" s="74">
        <v>0</v>
      </c>
      <c r="L88" s="74">
        <v>1</v>
      </c>
      <c r="M88" s="74">
        <v>1.02530395761861</v>
      </c>
      <c r="P88" t="s">
        <v>439</v>
      </c>
      <c r="Q88" t="s">
        <v>440</v>
      </c>
      <c r="R88" t="s">
        <v>930</v>
      </c>
      <c r="S88" t="s">
        <v>931</v>
      </c>
      <c r="T88" t="s">
        <v>443</v>
      </c>
      <c r="U88" s="75">
        <v>43955</v>
      </c>
      <c r="V88" t="s">
        <v>932</v>
      </c>
      <c r="W88" t="s">
        <v>445</v>
      </c>
      <c r="X88" t="s">
        <v>446</v>
      </c>
    </row>
    <row r="89" spans="1:24">
      <c r="A89">
        <v>10948</v>
      </c>
      <c r="B89" t="s">
        <v>933</v>
      </c>
      <c r="C89" t="s">
        <v>934</v>
      </c>
      <c r="D89" t="s">
        <v>935</v>
      </c>
      <c r="E89" t="s">
        <v>713</v>
      </c>
      <c r="F89" t="s">
        <v>450</v>
      </c>
      <c r="G89" t="s">
        <v>437</v>
      </c>
      <c r="H89" t="s">
        <v>438</v>
      </c>
      <c r="I89" s="74">
        <v>46</v>
      </c>
      <c r="J89" s="74">
        <v>34</v>
      </c>
      <c r="K89" s="74">
        <v>12</v>
      </c>
      <c r="L89" s="74">
        <v>0</v>
      </c>
      <c r="M89" s="74">
        <v>2.8205152919991301</v>
      </c>
      <c r="N89" s="75">
        <v>44469</v>
      </c>
      <c r="P89" t="s">
        <v>469</v>
      </c>
      <c r="R89" t="s">
        <v>936</v>
      </c>
      <c r="S89" t="s">
        <v>937</v>
      </c>
      <c r="T89" t="s">
        <v>443</v>
      </c>
      <c r="U89" s="75">
        <v>44379</v>
      </c>
      <c r="V89" t="s">
        <v>938</v>
      </c>
      <c r="W89" t="s">
        <v>450</v>
      </c>
      <c r="X89" t="s">
        <v>455</v>
      </c>
    </row>
    <row r="90" spans="1:24">
      <c r="A90">
        <v>10486</v>
      </c>
      <c r="B90" t="s">
        <v>933</v>
      </c>
      <c r="C90" t="s">
        <v>939</v>
      </c>
      <c r="D90" t="s">
        <v>940</v>
      </c>
      <c r="E90" t="s">
        <v>941</v>
      </c>
      <c r="F90" t="s">
        <v>450</v>
      </c>
      <c r="G90" t="s">
        <v>437</v>
      </c>
      <c r="H90" t="s">
        <v>438</v>
      </c>
      <c r="I90" s="74">
        <v>225</v>
      </c>
      <c r="J90" s="74">
        <v>221</v>
      </c>
      <c r="K90" s="74">
        <v>4</v>
      </c>
      <c r="L90" s="74">
        <v>0</v>
      </c>
      <c r="M90" s="74">
        <v>6.6811219108581499</v>
      </c>
      <c r="N90" s="75">
        <v>43646</v>
      </c>
      <c r="P90" t="s">
        <v>469</v>
      </c>
      <c r="Q90" t="s">
        <v>451</v>
      </c>
      <c r="R90" t="s">
        <v>942</v>
      </c>
      <c r="S90" t="s">
        <v>943</v>
      </c>
      <c r="T90" t="s">
        <v>443</v>
      </c>
      <c r="U90" s="75">
        <v>43409</v>
      </c>
      <c r="V90" t="s">
        <v>944</v>
      </c>
      <c r="W90" t="s">
        <v>450</v>
      </c>
      <c r="X90" t="s">
        <v>455</v>
      </c>
    </row>
    <row r="91" spans="1:24">
      <c r="A91">
        <v>10550</v>
      </c>
      <c r="B91" t="s">
        <v>933</v>
      </c>
      <c r="C91" t="s">
        <v>1877</v>
      </c>
      <c r="D91" t="s">
        <v>1878</v>
      </c>
      <c r="F91" t="s">
        <v>450</v>
      </c>
      <c r="G91" t="s">
        <v>437</v>
      </c>
      <c r="H91" t="s">
        <v>438</v>
      </c>
      <c r="I91" s="74">
        <v>16</v>
      </c>
      <c r="J91" s="74">
        <v>11</v>
      </c>
      <c r="K91" s="74">
        <v>5</v>
      </c>
      <c r="L91" s="74">
        <v>0</v>
      </c>
      <c r="M91" s="74">
        <v>11.2973362709045</v>
      </c>
      <c r="N91" s="75">
        <v>44561</v>
      </c>
      <c r="P91" t="s">
        <v>439</v>
      </c>
      <c r="Q91" t="s">
        <v>451</v>
      </c>
      <c r="R91" t="s">
        <v>1879</v>
      </c>
      <c r="S91" t="s">
        <v>937</v>
      </c>
      <c r="T91" t="s">
        <v>443</v>
      </c>
      <c r="U91" s="75">
        <v>43546</v>
      </c>
      <c r="W91" t="s">
        <v>450</v>
      </c>
      <c r="X91" t="s">
        <v>455</v>
      </c>
    </row>
    <row r="92" spans="1:24">
      <c r="A92">
        <v>11080</v>
      </c>
      <c r="B92" t="s">
        <v>933</v>
      </c>
      <c r="C92" t="s">
        <v>962</v>
      </c>
      <c r="D92" t="s">
        <v>963</v>
      </c>
      <c r="E92" t="s">
        <v>964</v>
      </c>
      <c r="F92" t="s">
        <v>450</v>
      </c>
      <c r="G92" t="s">
        <v>437</v>
      </c>
      <c r="H92" t="s">
        <v>619</v>
      </c>
      <c r="I92" s="74">
        <v>55</v>
      </c>
      <c r="J92" s="74">
        <v>10</v>
      </c>
      <c r="K92" s="74">
        <v>35</v>
      </c>
      <c r="L92" s="74">
        <v>10</v>
      </c>
      <c r="M92" s="74">
        <v>5.4091437801250501</v>
      </c>
      <c r="N92" s="75">
        <v>44742</v>
      </c>
      <c r="P92" t="s">
        <v>469</v>
      </c>
      <c r="R92" t="s">
        <v>965</v>
      </c>
      <c r="S92" t="s">
        <v>966</v>
      </c>
      <c r="T92" t="s">
        <v>443</v>
      </c>
      <c r="U92" s="75">
        <v>43692</v>
      </c>
      <c r="V92" t="s">
        <v>967</v>
      </c>
      <c r="W92" t="s">
        <v>450</v>
      </c>
      <c r="X92" t="s">
        <v>455</v>
      </c>
    </row>
    <row r="93" spans="1:24">
      <c r="A93">
        <v>10958</v>
      </c>
      <c r="B93" t="s">
        <v>933</v>
      </c>
      <c r="C93" t="s">
        <v>945</v>
      </c>
      <c r="D93" t="s">
        <v>946</v>
      </c>
      <c r="E93" t="s">
        <v>713</v>
      </c>
      <c r="F93" t="s">
        <v>450</v>
      </c>
      <c r="G93" t="s">
        <v>437</v>
      </c>
      <c r="H93" t="s">
        <v>619</v>
      </c>
      <c r="I93" s="74">
        <v>150</v>
      </c>
      <c r="J93" s="74">
        <v>73</v>
      </c>
      <c r="K93" s="74">
        <v>62</v>
      </c>
      <c r="L93" s="74">
        <v>15</v>
      </c>
      <c r="M93" s="74">
        <v>5.6863841333991898</v>
      </c>
      <c r="N93" s="75">
        <v>44469</v>
      </c>
      <c r="P93" t="s">
        <v>469</v>
      </c>
      <c r="R93" t="s">
        <v>947</v>
      </c>
      <c r="S93" t="s">
        <v>948</v>
      </c>
      <c r="T93" t="s">
        <v>443</v>
      </c>
      <c r="U93" s="75">
        <v>44274</v>
      </c>
      <c r="V93" t="s">
        <v>949</v>
      </c>
      <c r="W93" t="s">
        <v>450</v>
      </c>
      <c r="X93" t="s">
        <v>455</v>
      </c>
    </row>
    <row r="94" spans="1:24">
      <c r="A94">
        <v>10810</v>
      </c>
      <c r="B94" t="s">
        <v>933</v>
      </c>
      <c r="C94" t="s">
        <v>950</v>
      </c>
      <c r="D94" t="s">
        <v>951</v>
      </c>
      <c r="E94" t="s">
        <v>952</v>
      </c>
      <c r="F94" t="s">
        <v>450</v>
      </c>
      <c r="G94" t="s">
        <v>437</v>
      </c>
      <c r="H94" t="s">
        <v>619</v>
      </c>
      <c r="I94" s="74">
        <v>381</v>
      </c>
      <c r="J94" s="74">
        <v>288</v>
      </c>
      <c r="K94" s="74">
        <v>81</v>
      </c>
      <c r="L94" s="74">
        <v>12</v>
      </c>
      <c r="M94" s="74">
        <v>11.383742714489101</v>
      </c>
      <c r="N94" s="75">
        <v>44104</v>
      </c>
      <c r="P94" t="s">
        <v>469</v>
      </c>
      <c r="R94" t="s">
        <v>953</v>
      </c>
      <c r="S94" t="s">
        <v>954</v>
      </c>
      <c r="T94" t="s">
        <v>443</v>
      </c>
      <c r="U94" s="75">
        <v>43999</v>
      </c>
      <c r="V94" t="s">
        <v>955</v>
      </c>
      <c r="W94" t="s">
        <v>450</v>
      </c>
      <c r="X94" t="s">
        <v>455</v>
      </c>
    </row>
    <row r="95" spans="1:24">
      <c r="A95">
        <v>11120</v>
      </c>
      <c r="B95" t="s">
        <v>933</v>
      </c>
      <c r="C95" t="s">
        <v>956</v>
      </c>
      <c r="D95" t="s">
        <v>957</v>
      </c>
      <c r="E95" t="s">
        <v>958</v>
      </c>
      <c r="F95" t="s">
        <v>450</v>
      </c>
      <c r="G95" t="s">
        <v>437</v>
      </c>
      <c r="H95" t="s">
        <v>619</v>
      </c>
      <c r="I95" s="74">
        <v>23</v>
      </c>
      <c r="J95" s="74">
        <v>0</v>
      </c>
      <c r="K95" s="74">
        <v>23</v>
      </c>
      <c r="L95" s="74">
        <v>0</v>
      </c>
      <c r="M95" s="74">
        <v>0.50868821420201005</v>
      </c>
      <c r="N95" s="75">
        <v>44651</v>
      </c>
      <c r="P95" t="s">
        <v>469</v>
      </c>
      <c r="R95" t="s">
        <v>959</v>
      </c>
      <c r="S95" t="s">
        <v>960</v>
      </c>
      <c r="T95" t="s">
        <v>443</v>
      </c>
      <c r="U95" s="75">
        <v>44580</v>
      </c>
      <c r="V95" t="s">
        <v>961</v>
      </c>
      <c r="W95" t="s">
        <v>450</v>
      </c>
      <c r="X95" t="s">
        <v>455</v>
      </c>
    </row>
    <row r="96" spans="1:24">
      <c r="A96">
        <v>123456</v>
      </c>
      <c r="B96" t="s">
        <v>933</v>
      </c>
      <c r="C96" t="s">
        <v>968</v>
      </c>
      <c r="D96" t="s">
        <v>969</v>
      </c>
      <c r="E96" t="s">
        <v>970</v>
      </c>
      <c r="F96" t="s">
        <v>450</v>
      </c>
      <c r="G96" t="s">
        <v>437</v>
      </c>
      <c r="H96" t="s">
        <v>619</v>
      </c>
      <c r="I96" s="74">
        <v>198</v>
      </c>
      <c r="J96" s="74">
        <v>170</v>
      </c>
      <c r="K96" s="74">
        <v>28</v>
      </c>
      <c r="L96" s="74">
        <v>0</v>
      </c>
      <c r="M96" s="74">
        <v>3.9343073081970199</v>
      </c>
      <c r="N96" s="75">
        <v>43830</v>
      </c>
      <c r="P96" t="s">
        <v>469</v>
      </c>
      <c r="R96" t="s">
        <v>971</v>
      </c>
      <c r="S96" t="s">
        <v>972</v>
      </c>
      <c r="T96" t="s">
        <v>443</v>
      </c>
      <c r="U96" s="75">
        <v>43739</v>
      </c>
      <c r="V96" t="s">
        <v>973</v>
      </c>
      <c r="W96" t="s">
        <v>450</v>
      </c>
      <c r="X96" t="s">
        <v>455</v>
      </c>
    </row>
    <row r="97" spans="1:24">
      <c r="A97">
        <v>4882</v>
      </c>
      <c r="B97" t="s">
        <v>974</v>
      </c>
      <c r="C97" t="s">
        <v>975</v>
      </c>
      <c r="D97" t="s">
        <v>976</v>
      </c>
      <c r="E97" t="s">
        <v>977</v>
      </c>
      <c r="F97" t="s">
        <v>450</v>
      </c>
      <c r="G97" t="s">
        <v>437</v>
      </c>
      <c r="H97" t="s">
        <v>438</v>
      </c>
      <c r="I97" s="74">
        <v>2</v>
      </c>
      <c r="J97" s="74">
        <v>1</v>
      </c>
      <c r="K97" s="74">
        <v>1</v>
      </c>
      <c r="L97" s="74">
        <v>0</v>
      </c>
      <c r="M97" s="74">
        <v>0.14418957977294899</v>
      </c>
      <c r="N97" s="75">
        <v>41455</v>
      </c>
      <c r="P97" t="s">
        <v>439</v>
      </c>
      <c r="Q97" t="s">
        <v>451</v>
      </c>
      <c r="R97" t="s">
        <v>978</v>
      </c>
      <c r="S97" t="s">
        <v>979</v>
      </c>
      <c r="T97" t="s">
        <v>443</v>
      </c>
      <c r="U97" s="75">
        <v>40870</v>
      </c>
      <c r="V97" t="s">
        <v>980</v>
      </c>
      <c r="W97" t="s">
        <v>450</v>
      </c>
      <c r="X97" t="s">
        <v>455</v>
      </c>
    </row>
    <row r="98" spans="1:24">
      <c r="A98">
        <v>10847</v>
      </c>
      <c r="B98" t="s">
        <v>981</v>
      </c>
      <c r="C98" t="s">
        <v>1880</v>
      </c>
      <c r="D98" t="s">
        <v>1881</v>
      </c>
      <c r="E98" t="s">
        <v>1882</v>
      </c>
      <c r="F98" t="s">
        <v>450</v>
      </c>
      <c r="G98" t="s">
        <v>437</v>
      </c>
      <c r="H98" t="s">
        <v>438</v>
      </c>
      <c r="I98" s="74">
        <v>7</v>
      </c>
      <c r="J98" s="74">
        <v>0</v>
      </c>
      <c r="K98" s="74">
        <v>7</v>
      </c>
      <c r="L98" s="74">
        <v>0</v>
      </c>
      <c r="M98" s="74">
        <v>0.34105480207974997</v>
      </c>
      <c r="N98" s="75">
        <v>44469</v>
      </c>
      <c r="P98" t="s">
        <v>439</v>
      </c>
      <c r="Q98" t="s">
        <v>451</v>
      </c>
      <c r="R98" t="s">
        <v>1883</v>
      </c>
      <c r="S98" t="s">
        <v>1884</v>
      </c>
      <c r="T98" t="s">
        <v>443</v>
      </c>
      <c r="U98" s="75">
        <v>44070</v>
      </c>
      <c r="V98" t="s">
        <v>1885</v>
      </c>
      <c r="W98" t="s">
        <v>450</v>
      </c>
      <c r="X98" t="s">
        <v>446</v>
      </c>
    </row>
    <row r="99" spans="1:24">
      <c r="A99">
        <v>10695</v>
      </c>
      <c r="B99" t="s">
        <v>988</v>
      </c>
      <c r="C99" t="s">
        <v>989</v>
      </c>
      <c r="D99" t="s">
        <v>990</v>
      </c>
      <c r="E99" t="s">
        <v>991</v>
      </c>
      <c r="F99" t="s">
        <v>450</v>
      </c>
      <c r="G99" t="s">
        <v>437</v>
      </c>
      <c r="H99" t="s">
        <v>438</v>
      </c>
      <c r="I99" s="74">
        <v>1</v>
      </c>
      <c r="J99" s="74">
        <v>0</v>
      </c>
      <c r="K99" s="74">
        <v>1</v>
      </c>
      <c r="L99" s="74">
        <v>0</v>
      </c>
      <c r="M99" s="74">
        <v>7.6040808575868105E-2</v>
      </c>
      <c r="N99" s="75">
        <v>44651</v>
      </c>
      <c r="P99" t="s">
        <v>439</v>
      </c>
      <c r="Q99" t="s">
        <v>440</v>
      </c>
      <c r="R99" t="s">
        <v>992</v>
      </c>
      <c r="S99" t="s">
        <v>993</v>
      </c>
      <c r="T99" t="s">
        <v>443</v>
      </c>
      <c r="U99" s="75">
        <v>43710</v>
      </c>
      <c r="V99" t="s">
        <v>994</v>
      </c>
      <c r="W99" t="s">
        <v>450</v>
      </c>
      <c r="X99" t="s">
        <v>446</v>
      </c>
    </row>
    <row r="100" spans="1:24">
      <c r="A100">
        <v>11246</v>
      </c>
      <c r="B100" t="s">
        <v>988</v>
      </c>
      <c r="C100" t="s">
        <v>995</v>
      </c>
      <c r="D100" t="s">
        <v>996</v>
      </c>
      <c r="E100" t="s">
        <v>997</v>
      </c>
      <c r="F100" t="s">
        <v>436</v>
      </c>
      <c r="G100" t="s">
        <v>437</v>
      </c>
      <c r="H100" t="s">
        <v>438</v>
      </c>
      <c r="I100" s="74">
        <v>1</v>
      </c>
      <c r="J100" s="74">
        <v>0</v>
      </c>
      <c r="K100" s="74">
        <v>0</v>
      </c>
      <c r="L100" s="74">
        <v>1</v>
      </c>
      <c r="M100" s="74">
        <v>2.8210763757241901E-2</v>
      </c>
      <c r="P100" t="s">
        <v>439</v>
      </c>
      <c r="Q100" t="s">
        <v>440</v>
      </c>
      <c r="R100" t="s">
        <v>998</v>
      </c>
      <c r="T100" t="s">
        <v>443</v>
      </c>
      <c r="U100" s="75">
        <v>44747</v>
      </c>
      <c r="V100" t="s">
        <v>999</v>
      </c>
      <c r="W100" t="s">
        <v>445</v>
      </c>
      <c r="X100" t="s">
        <v>446</v>
      </c>
    </row>
    <row r="101" spans="1:24">
      <c r="A101">
        <v>10725</v>
      </c>
      <c r="B101" t="s">
        <v>988</v>
      </c>
      <c r="C101" t="s">
        <v>1000</v>
      </c>
      <c r="D101" t="s">
        <v>1001</v>
      </c>
      <c r="E101" t="s">
        <v>1002</v>
      </c>
      <c r="F101" t="s">
        <v>450</v>
      </c>
      <c r="G101" t="s">
        <v>437</v>
      </c>
      <c r="H101" t="s">
        <v>438</v>
      </c>
      <c r="I101" s="74">
        <v>51</v>
      </c>
      <c r="J101" s="74">
        <v>25</v>
      </c>
      <c r="K101" s="74">
        <v>26</v>
      </c>
      <c r="L101" s="74">
        <v>0</v>
      </c>
      <c r="M101" s="74">
        <v>1.7323028252856301</v>
      </c>
      <c r="N101" s="75">
        <v>44651</v>
      </c>
      <c r="P101" t="s">
        <v>469</v>
      </c>
      <c r="R101" t="s">
        <v>1003</v>
      </c>
      <c r="S101" t="s">
        <v>1004</v>
      </c>
      <c r="T101" t="s">
        <v>443</v>
      </c>
      <c r="U101" s="75">
        <v>43320</v>
      </c>
      <c r="V101" t="s">
        <v>1005</v>
      </c>
      <c r="W101" t="s">
        <v>450</v>
      </c>
      <c r="X101" t="s">
        <v>455</v>
      </c>
    </row>
    <row r="102" spans="1:24">
      <c r="A102">
        <v>10893</v>
      </c>
      <c r="B102" t="s">
        <v>988</v>
      </c>
      <c r="C102" t="s">
        <v>1006</v>
      </c>
      <c r="D102" t="s">
        <v>1007</v>
      </c>
      <c r="E102" t="s">
        <v>1008</v>
      </c>
      <c r="F102" t="s">
        <v>450</v>
      </c>
      <c r="G102" t="s">
        <v>437</v>
      </c>
      <c r="H102" t="s">
        <v>619</v>
      </c>
      <c r="I102" s="74">
        <v>50</v>
      </c>
      <c r="J102" s="74">
        <v>47</v>
      </c>
      <c r="K102" s="74">
        <v>3</v>
      </c>
      <c r="L102" s="74">
        <v>0</v>
      </c>
      <c r="M102" s="74">
        <v>2.2534570541721601</v>
      </c>
      <c r="N102" s="75">
        <v>44286</v>
      </c>
      <c r="P102" t="s">
        <v>469</v>
      </c>
      <c r="R102" t="s">
        <v>1009</v>
      </c>
      <c r="S102" t="s">
        <v>1010</v>
      </c>
      <c r="T102" t="s">
        <v>443</v>
      </c>
      <c r="U102" s="75">
        <v>44169</v>
      </c>
      <c r="V102" t="s">
        <v>1011</v>
      </c>
      <c r="W102" t="s">
        <v>450</v>
      </c>
      <c r="X102" t="s">
        <v>455</v>
      </c>
    </row>
    <row r="103" spans="1:24">
      <c r="A103">
        <v>11105</v>
      </c>
      <c r="B103" t="s">
        <v>1012</v>
      </c>
      <c r="C103" t="s">
        <v>1013</v>
      </c>
      <c r="D103" t="s">
        <v>1014</v>
      </c>
      <c r="E103" t="s">
        <v>1015</v>
      </c>
      <c r="F103" t="s">
        <v>436</v>
      </c>
      <c r="G103" t="s">
        <v>437</v>
      </c>
      <c r="H103" t="s">
        <v>438</v>
      </c>
      <c r="I103" s="74">
        <v>1</v>
      </c>
      <c r="J103" s="74">
        <v>0</v>
      </c>
      <c r="K103" s="74">
        <v>0</v>
      </c>
      <c r="L103" s="74">
        <v>1</v>
      </c>
      <c r="M103" s="74">
        <v>6.0598681508300598E-2</v>
      </c>
      <c r="P103" t="s">
        <v>439</v>
      </c>
      <c r="Q103" t="s">
        <v>451</v>
      </c>
      <c r="R103" t="s">
        <v>1016</v>
      </c>
      <c r="T103" t="s">
        <v>443</v>
      </c>
      <c r="U103" s="75">
        <v>44642</v>
      </c>
      <c r="V103" t="s">
        <v>1017</v>
      </c>
      <c r="W103" t="s">
        <v>445</v>
      </c>
      <c r="X103" t="s">
        <v>446</v>
      </c>
    </row>
    <row r="104" spans="1:24">
      <c r="A104">
        <v>5322</v>
      </c>
      <c r="B104" t="s">
        <v>1012</v>
      </c>
      <c r="C104" t="s">
        <v>1018</v>
      </c>
      <c r="D104" t="s">
        <v>1019</v>
      </c>
      <c r="E104" t="s">
        <v>1020</v>
      </c>
      <c r="F104" t="s">
        <v>450</v>
      </c>
      <c r="G104" t="s">
        <v>437</v>
      </c>
      <c r="H104" t="s">
        <v>438</v>
      </c>
      <c r="I104" s="74">
        <v>3</v>
      </c>
      <c r="J104" s="74">
        <v>0</v>
      </c>
      <c r="K104" s="74">
        <v>3</v>
      </c>
      <c r="L104" s="74">
        <v>0</v>
      </c>
      <c r="M104" s="74">
        <v>0.27980891952514603</v>
      </c>
      <c r="N104" s="75">
        <v>43281</v>
      </c>
      <c r="P104" t="s">
        <v>439</v>
      </c>
      <c r="Q104" t="s">
        <v>451</v>
      </c>
      <c r="R104" t="s">
        <v>1021</v>
      </c>
      <c r="S104" t="s">
        <v>1022</v>
      </c>
      <c r="T104" t="s">
        <v>443</v>
      </c>
      <c r="U104" s="75">
        <v>42328</v>
      </c>
      <c r="V104" t="s">
        <v>1023</v>
      </c>
      <c r="W104" t="s">
        <v>450</v>
      </c>
      <c r="X104" t="s">
        <v>446</v>
      </c>
    </row>
    <row r="105" spans="1:24">
      <c r="A105">
        <v>10634</v>
      </c>
      <c r="B105" t="s">
        <v>1012</v>
      </c>
      <c r="C105" t="s">
        <v>1024</v>
      </c>
      <c r="D105" t="s">
        <v>1025</v>
      </c>
      <c r="E105" t="s">
        <v>1026</v>
      </c>
      <c r="F105" t="s">
        <v>450</v>
      </c>
      <c r="G105" t="s">
        <v>437</v>
      </c>
      <c r="H105" t="s">
        <v>438</v>
      </c>
      <c r="I105" s="74">
        <v>1</v>
      </c>
      <c r="J105" s="74">
        <v>0</v>
      </c>
      <c r="K105" s="74">
        <v>1</v>
      </c>
      <c r="L105" s="74">
        <v>0</v>
      </c>
      <c r="M105" s="74">
        <v>6.9012800598144505E-2</v>
      </c>
      <c r="N105" s="75">
        <v>44651</v>
      </c>
      <c r="P105" t="s">
        <v>439</v>
      </c>
      <c r="Q105" t="s">
        <v>451</v>
      </c>
      <c r="R105" t="s">
        <v>1027</v>
      </c>
      <c r="S105" t="s">
        <v>1028</v>
      </c>
      <c r="T105" t="s">
        <v>443</v>
      </c>
      <c r="U105" s="75">
        <v>43658</v>
      </c>
      <c r="V105" t="s">
        <v>1029</v>
      </c>
      <c r="W105" t="s">
        <v>450</v>
      </c>
      <c r="X105" t="s">
        <v>455</v>
      </c>
    </row>
    <row r="106" spans="1:24">
      <c r="A106">
        <v>11278</v>
      </c>
      <c r="B106" t="s">
        <v>1036</v>
      </c>
      <c r="C106" t="s">
        <v>1037</v>
      </c>
      <c r="D106" t="s">
        <v>1038</v>
      </c>
      <c r="E106" t="s">
        <v>1039</v>
      </c>
      <c r="F106" t="s">
        <v>436</v>
      </c>
      <c r="G106" t="s">
        <v>437</v>
      </c>
      <c r="H106" t="s">
        <v>438</v>
      </c>
      <c r="I106" s="74">
        <v>2</v>
      </c>
      <c r="J106" s="74">
        <v>0</v>
      </c>
      <c r="K106" s="74">
        <v>0</v>
      </c>
      <c r="L106" s="74">
        <v>2</v>
      </c>
      <c r="M106" s="74">
        <v>0.15225506706578601</v>
      </c>
      <c r="P106" t="s">
        <v>439</v>
      </c>
      <c r="Q106" t="s">
        <v>440</v>
      </c>
      <c r="R106" t="s">
        <v>1040</v>
      </c>
      <c r="T106" t="s">
        <v>443</v>
      </c>
      <c r="U106" s="75">
        <v>44985</v>
      </c>
      <c r="V106" t="s">
        <v>1042</v>
      </c>
      <c r="W106" t="s">
        <v>445</v>
      </c>
      <c r="X106" t="s">
        <v>446</v>
      </c>
    </row>
    <row r="107" spans="1:24">
      <c r="A107">
        <v>11233</v>
      </c>
      <c r="B107" t="s">
        <v>1048</v>
      </c>
      <c r="C107" t="s">
        <v>1049</v>
      </c>
      <c r="D107" t="s">
        <v>1050</v>
      </c>
      <c r="E107" t="s">
        <v>1051</v>
      </c>
      <c r="F107" t="s">
        <v>436</v>
      </c>
      <c r="G107" t="s">
        <v>437</v>
      </c>
      <c r="H107" t="s">
        <v>438</v>
      </c>
      <c r="I107" s="74">
        <v>1</v>
      </c>
      <c r="J107" s="74">
        <v>0</v>
      </c>
      <c r="K107" s="74">
        <v>0</v>
      </c>
      <c r="L107" s="74">
        <v>1</v>
      </c>
      <c r="M107" s="74">
        <v>4.0410276840787997E-2</v>
      </c>
      <c r="P107" t="s">
        <v>439</v>
      </c>
      <c r="Q107" t="s">
        <v>451</v>
      </c>
      <c r="R107" t="s">
        <v>1052</v>
      </c>
      <c r="T107" t="s">
        <v>443</v>
      </c>
      <c r="U107" s="75">
        <v>44910</v>
      </c>
      <c r="V107" t="s">
        <v>1053</v>
      </c>
      <c r="W107" t="s">
        <v>445</v>
      </c>
      <c r="X107" t="s">
        <v>455</v>
      </c>
    </row>
    <row r="108" spans="1:24">
      <c r="A108">
        <v>11300</v>
      </c>
      <c r="B108" t="s">
        <v>1054</v>
      </c>
      <c r="C108" t="s">
        <v>1055</v>
      </c>
      <c r="D108" t="s">
        <v>1056</v>
      </c>
      <c r="E108" t="s">
        <v>1057</v>
      </c>
      <c r="F108" t="s">
        <v>436</v>
      </c>
      <c r="G108" t="s">
        <v>437</v>
      </c>
      <c r="H108" t="s">
        <v>438</v>
      </c>
      <c r="I108" s="74">
        <v>1</v>
      </c>
      <c r="J108" s="74">
        <v>0</v>
      </c>
      <c r="K108" s="74">
        <v>0</v>
      </c>
      <c r="L108" s="74">
        <v>1</v>
      </c>
      <c r="M108" s="74">
        <v>7.34544277878032E-2</v>
      </c>
      <c r="P108" t="s">
        <v>439</v>
      </c>
      <c r="Q108" t="s">
        <v>451</v>
      </c>
      <c r="R108" t="s">
        <v>1058</v>
      </c>
      <c r="T108" t="s">
        <v>443</v>
      </c>
      <c r="U108" s="75">
        <v>44978</v>
      </c>
      <c r="V108" t="s">
        <v>540</v>
      </c>
      <c r="W108" t="s">
        <v>445</v>
      </c>
      <c r="X108" t="s">
        <v>446</v>
      </c>
    </row>
    <row r="109" spans="1:24">
      <c r="A109">
        <v>10183</v>
      </c>
      <c r="B109" t="s">
        <v>1064</v>
      </c>
      <c r="C109" t="s">
        <v>1071</v>
      </c>
      <c r="D109" t="s">
        <v>1072</v>
      </c>
      <c r="E109" t="s">
        <v>1067</v>
      </c>
      <c r="F109" t="s">
        <v>450</v>
      </c>
      <c r="G109" t="s">
        <v>437</v>
      </c>
      <c r="H109" t="s">
        <v>619</v>
      </c>
      <c r="I109" s="74">
        <v>107</v>
      </c>
      <c r="J109" s="74">
        <v>101</v>
      </c>
      <c r="K109" s="74">
        <v>6</v>
      </c>
      <c r="L109" s="74">
        <v>0</v>
      </c>
      <c r="M109" s="74">
        <v>4.4447352424621602</v>
      </c>
      <c r="N109" s="75">
        <v>43281</v>
      </c>
      <c r="P109" t="s">
        <v>469</v>
      </c>
      <c r="R109" t="s">
        <v>1073</v>
      </c>
      <c r="S109" t="s">
        <v>1069</v>
      </c>
      <c r="T109" t="s">
        <v>443</v>
      </c>
      <c r="U109" s="75">
        <v>43031</v>
      </c>
      <c r="V109" t="s">
        <v>1074</v>
      </c>
      <c r="W109" t="s">
        <v>450</v>
      </c>
      <c r="X109" t="s">
        <v>455</v>
      </c>
    </row>
    <row r="110" spans="1:24">
      <c r="A110">
        <v>10182</v>
      </c>
      <c r="B110" t="s">
        <v>1064</v>
      </c>
      <c r="C110" t="s">
        <v>1065</v>
      </c>
      <c r="D110" t="s">
        <v>1066</v>
      </c>
      <c r="E110" t="s">
        <v>1067</v>
      </c>
      <c r="F110" t="s">
        <v>450</v>
      </c>
      <c r="G110" t="s">
        <v>437</v>
      </c>
      <c r="H110" t="s">
        <v>619</v>
      </c>
      <c r="I110" s="74">
        <v>49</v>
      </c>
      <c r="J110" s="74">
        <v>9</v>
      </c>
      <c r="K110" s="74">
        <v>40</v>
      </c>
      <c r="L110" s="74">
        <v>0</v>
      </c>
      <c r="M110" s="74">
        <v>0.67728016128540003</v>
      </c>
      <c r="N110" s="75">
        <v>44104</v>
      </c>
      <c r="P110" t="s">
        <v>469</v>
      </c>
      <c r="R110" t="s">
        <v>1068</v>
      </c>
      <c r="S110" t="s">
        <v>1069</v>
      </c>
      <c r="T110" t="s">
        <v>443</v>
      </c>
      <c r="U110" s="75">
        <v>43031</v>
      </c>
      <c r="V110" t="s">
        <v>1070</v>
      </c>
      <c r="W110" t="s">
        <v>450</v>
      </c>
      <c r="X110" t="s">
        <v>455</v>
      </c>
    </row>
    <row r="111" spans="1:24">
      <c r="A111">
        <v>11063</v>
      </c>
      <c r="B111" t="s">
        <v>1075</v>
      </c>
      <c r="C111" t="s">
        <v>1076</v>
      </c>
      <c r="D111" t="s">
        <v>1077</v>
      </c>
      <c r="E111" t="s">
        <v>1078</v>
      </c>
      <c r="F111" t="s">
        <v>450</v>
      </c>
      <c r="G111" t="s">
        <v>437</v>
      </c>
      <c r="H111" t="s">
        <v>619</v>
      </c>
      <c r="I111" s="74">
        <v>14</v>
      </c>
      <c r="J111" s="74">
        <v>0</v>
      </c>
      <c r="K111" s="74">
        <v>8</v>
      </c>
      <c r="L111" s="74">
        <v>6</v>
      </c>
      <c r="M111" s="74">
        <v>0.943003027124934</v>
      </c>
      <c r="N111" s="75">
        <v>44926</v>
      </c>
      <c r="P111" t="s">
        <v>439</v>
      </c>
      <c r="Q111" t="s">
        <v>451</v>
      </c>
      <c r="R111" t="s">
        <v>1079</v>
      </c>
      <c r="S111" t="s">
        <v>1080</v>
      </c>
      <c r="T111" t="s">
        <v>443</v>
      </c>
      <c r="U111" s="75">
        <v>44603</v>
      </c>
      <c r="V111" t="s">
        <v>1081</v>
      </c>
      <c r="W111" t="s">
        <v>450</v>
      </c>
      <c r="X111" t="s">
        <v>455</v>
      </c>
    </row>
    <row r="112" spans="1:24">
      <c r="A112">
        <v>10858</v>
      </c>
      <c r="B112" t="s">
        <v>1075</v>
      </c>
      <c r="C112" t="s">
        <v>1082</v>
      </c>
      <c r="D112" t="s">
        <v>1083</v>
      </c>
      <c r="E112" t="s">
        <v>1084</v>
      </c>
      <c r="F112" t="s">
        <v>450</v>
      </c>
      <c r="G112" t="s">
        <v>437</v>
      </c>
      <c r="H112" t="s">
        <v>619</v>
      </c>
      <c r="I112" s="74">
        <v>95</v>
      </c>
      <c r="J112" s="74">
        <v>86</v>
      </c>
      <c r="K112" s="74">
        <v>9</v>
      </c>
      <c r="L112" s="74">
        <v>0</v>
      </c>
      <c r="M112" s="74">
        <v>8.2636742353123207</v>
      </c>
      <c r="N112" s="75">
        <v>43921</v>
      </c>
      <c r="P112" t="s">
        <v>469</v>
      </c>
      <c r="R112" t="s">
        <v>1085</v>
      </c>
      <c r="S112" t="s">
        <v>1086</v>
      </c>
      <c r="T112" t="s">
        <v>443</v>
      </c>
      <c r="U112" s="75">
        <v>43801</v>
      </c>
      <c r="V112" t="s">
        <v>1087</v>
      </c>
      <c r="W112" t="s">
        <v>450</v>
      </c>
      <c r="X112" t="s">
        <v>455</v>
      </c>
    </row>
    <row r="113" spans="1:24">
      <c r="A113">
        <v>11006</v>
      </c>
      <c r="B113" t="s">
        <v>1088</v>
      </c>
      <c r="C113" t="s">
        <v>1089</v>
      </c>
      <c r="D113" t="s">
        <v>1090</v>
      </c>
      <c r="E113" t="s">
        <v>1091</v>
      </c>
      <c r="F113" t="s">
        <v>436</v>
      </c>
      <c r="G113" t="s">
        <v>437</v>
      </c>
      <c r="H113" t="s">
        <v>438</v>
      </c>
      <c r="I113" s="74">
        <v>38</v>
      </c>
      <c r="J113" s="74">
        <v>0</v>
      </c>
      <c r="K113" s="74">
        <v>0</v>
      </c>
      <c r="L113" s="74">
        <v>38</v>
      </c>
      <c r="M113" s="74">
        <v>0.699352191104475</v>
      </c>
      <c r="R113" t="s">
        <v>1092</v>
      </c>
      <c r="T113" t="s">
        <v>443</v>
      </c>
      <c r="U113" s="75">
        <v>44333</v>
      </c>
      <c r="V113" t="s">
        <v>795</v>
      </c>
      <c r="W113" t="s">
        <v>445</v>
      </c>
      <c r="X113" t="s">
        <v>446</v>
      </c>
    </row>
    <row r="114" spans="1:24">
      <c r="A114">
        <v>11167</v>
      </c>
      <c r="B114" t="s">
        <v>1088</v>
      </c>
      <c r="C114" t="s">
        <v>1093</v>
      </c>
      <c r="D114" t="s">
        <v>1094</v>
      </c>
      <c r="E114" t="s">
        <v>767</v>
      </c>
      <c r="F114" t="s">
        <v>436</v>
      </c>
      <c r="G114" t="s">
        <v>437</v>
      </c>
      <c r="H114" t="s">
        <v>438</v>
      </c>
      <c r="I114" s="74">
        <v>65</v>
      </c>
      <c r="J114" s="74">
        <v>0</v>
      </c>
      <c r="K114" s="74">
        <v>0</v>
      </c>
      <c r="L114" s="74">
        <v>65</v>
      </c>
      <c r="M114" s="74">
        <v>1.2993383816342601</v>
      </c>
      <c r="P114" t="s">
        <v>439</v>
      </c>
      <c r="Q114" t="s">
        <v>451</v>
      </c>
      <c r="R114" t="s">
        <v>1095</v>
      </c>
      <c r="T114" t="s">
        <v>443</v>
      </c>
      <c r="U114" s="75">
        <v>44575</v>
      </c>
      <c r="V114" t="s">
        <v>1096</v>
      </c>
      <c r="W114" t="s">
        <v>445</v>
      </c>
      <c r="X114" t="s">
        <v>446</v>
      </c>
    </row>
    <row r="115" spans="1:24">
      <c r="A115">
        <v>11055</v>
      </c>
      <c r="B115" t="s">
        <v>1097</v>
      </c>
      <c r="C115" t="s">
        <v>1103</v>
      </c>
      <c r="D115" t="s">
        <v>1104</v>
      </c>
      <c r="E115" t="s">
        <v>1105</v>
      </c>
      <c r="F115" t="s">
        <v>436</v>
      </c>
      <c r="G115" t="s">
        <v>437</v>
      </c>
      <c r="H115" t="s">
        <v>438</v>
      </c>
      <c r="I115" s="74">
        <v>1</v>
      </c>
      <c r="J115" s="74">
        <v>0</v>
      </c>
      <c r="K115" s="74">
        <v>0</v>
      </c>
      <c r="L115" s="74">
        <v>1</v>
      </c>
      <c r="M115" s="74">
        <v>1.62245941082849E-2</v>
      </c>
      <c r="P115" t="s">
        <v>439</v>
      </c>
      <c r="Q115" t="s">
        <v>440</v>
      </c>
      <c r="R115" t="s">
        <v>1106</v>
      </c>
      <c r="T115" t="s">
        <v>443</v>
      </c>
      <c r="U115" s="75">
        <v>43685</v>
      </c>
      <c r="V115" t="s">
        <v>1107</v>
      </c>
      <c r="W115" t="s">
        <v>445</v>
      </c>
      <c r="X115" t="s">
        <v>446</v>
      </c>
    </row>
    <row r="116" spans="1:24">
      <c r="A116">
        <v>10910</v>
      </c>
      <c r="B116" t="s">
        <v>1097</v>
      </c>
      <c r="C116" t="s">
        <v>1098</v>
      </c>
      <c r="D116" t="s">
        <v>1099</v>
      </c>
      <c r="E116" t="s">
        <v>1100</v>
      </c>
      <c r="F116" t="s">
        <v>436</v>
      </c>
      <c r="G116" t="s">
        <v>437</v>
      </c>
      <c r="H116" t="s">
        <v>438</v>
      </c>
      <c r="I116" s="74">
        <v>1</v>
      </c>
      <c r="J116" s="74">
        <v>0</v>
      </c>
      <c r="K116" s="74">
        <v>0</v>
      </c>
      <c r="L116" s="74">
        <v>1</v>
      </c>
      <c r="M116" s="74">
        <v>7.9923496212320894E-2</v>
      </c>
      <c r="P116" t="s">
        <v>439</v>
      </c>
      <c r="Q116" t="s">
        <v>451</v>
      </c>
      <c r="R116" t="s">
        <v>1101</v>
      </c>
      <c r="T116" t="s">
        <v>443</v>
      </c>
      <c r="U116" s="75">
        <v>44029</v>
      </c>
      <c r="V116" t="s">
        <v>1102</v>
      </c>
      <c r="W116" t="s">
        <v>445</v>
      </c>
      <c r="X116" t="s">
        <v>446</v>
      </c>
    </row>
    <row r="117" spans="1:24">
      <c r="A117">
        <v>11128</v>
      </c>
      <c r="B117" t="s">
        <v>1108</v>
      </c>
      <c r="C117" t="s">
        <v>1120</v>
      </c>
      <c r="D117" t="s">
        <v>1121</v>
      </c>
      <c r="E117" t="s">
        <v>1122</v>
      </c>
      <c r="F117" t="s">
        <v>436</v>
      </c>
      <c r="G117" t="s">
        <v>437</v>
      </c>
      <c r="H117" t="s">
        <v>438</v>
      </c>
      <c r="I117" s="74">
        <v>1</v>
      </c>
      <c r="J117" s="74">
        <v>0</v>
      </c>
      <c r="K117" s="74">
        <v>0</v>
      </c>
      <c r="L117" s="74">
        <v>1</v>
      </c>
      <c r="M117" s="74">
        <v>2.5984756830072901E-2</v>
      </c>
      <c r="P117" t="s">
        <v>439</v>
      </c>
      <c r="Q117" t="s">
        <v>440</v>
      </c>
      <c r="R117" t="s">
        <v>1123</v>
      </c>
      <c r="S117" t="s">
        <v>1124</v>
      </c>
      <c r="T117" t="s">
        <v>443</v>
      </c>
      <c r="U117" s="75">
        <v>44582</v>
      </c>
      <c r="V117" t="s">
        <v>1125</v>
      </c>
      <c r="W117" t="s">
        <v>445</v>
      </c>
      <c r="X117" t="s">
        <v>446</v>
      </c>
    </row>
    <row r="118" spans="1:24">
      <c r="A118">
        <v>10952</v>
      </c>
      <c r="B118" t="s">
        <v>1108</v>
      </c>
      <c r="C118" t="s">
        <v>1126</v>
      </c>
      <c r="D118" t="s">
        <v>1127</v>
      </c>
      <c r="E118" t="s">
        <v>1128</v>
      </c>
      <c r="F118" t="s">
        <v>450</v>
      </c>
      <c r="G118" t="s">
        <v>437</v>
      </c>
      <c r="H118" t="s">
        <v>438</v>
      </c>
      <c r="I118" s="74">
        <v>1</v>
      </c>
      <c r="J118" s="74">
        <v>0</v>
      </c>
      <c r="K118" s="74">
        <v>1</v>
      </c>
      <c r="L118" s="74">
        <v>0</v>
      </c>
      <c r="M118" s="74">
        <v>0.193499333584563</v>
      </c>
      <c r="N118" s="75">
        <v>44469</v>
      </c>
      <c r="P118" t="s">
        <v>439</v>
      </c>
      <c r="Q118" t="s">
        <v>440</v>
      </c>
      <c r="R118" t="s">
        <v>1129</v>
      </c>
      <c r="S118" t="s">
        <v>1130</v>
      </c>
      <c r="T118" t="s">
        <v>443</v>
      </c>
      <c r="V118" t="s">
        <v>1131</v>
      </c>
      <c r="W118" t="s">
        <v>450</v>
      </c>
      <c r="X118" t="s">
        <v>446</v>
      </c>
    </row>
    <row r="119" spans="1:24">
      <c r="A119">
        <v>11174</v>
      </c>
      <c r="B119" t="s">
        <v>1108</v>
      </c>
      <c r="C119" t="s">
        <v>1114</v>
      </c>
      <c r="D119" t="s">
        <v>1115</v>
      </c>
      <c r="E119" t="s">
        <v>1116</v>
      </c>
      <c r="F119" t="s">
        <v>450</v>
      </c>
      <c r="G119" t="s">
        <v>437</v>
      </c>
      <c r="H119" t="s">
        <v>438</v>
      </c>
      <c r="I119" s="74">
        <v>1</v>
      </c>
      <c r="J119" s="74">
        <v>0</v>
      </c>
      <c r="K119" s="74">
        <v>1</v>
      </c>
      <c r="L119" s="74">
        <v>0</v>
      </c>
      <c r="M119" s="74">
        <v>0.13800191947743801</v>
      </c>
      <c r="N119" s="75">
        <v>45016</v>
      </c>
      <c r="P119" t="s">
        <v>439</v>
      </c>
      <c r="Q119" t="s">
        <v>440</v>
      </c>
      <c r="R119" t="s">
        <v>1117</v>
      </c>
      <c r="S119" t="s">
        <v>1118</v>
      </c>
      <c r="T119" t="s">
        <v>443</v>
      </c>
      <c r="U119" s="75">
        <v>44574</v>
      </c>
      <c r="V119" t="s">
        <v>1119</v>
      </c>
      <c r="W119" t="s">
        <v>450</v>
      </c>
      <c r="X119" t="s">
        <v>446</v>
      </c>
    </row>
    <row r="120" spans="1:24">
      <c r="A120">
        <v>10965</v>
      </c>
      <c r="B120" t="s">
        <v>1132</v>
      </c>
      <c r="C120" t="s">
        <v>1133</v>
      </c>
      <c r="D120" t="s">
        <v>1139</v>
      </c>
      <c r="E120" t="s">
        <v>1140</v>
      </c>
      <c r="F120" t="s">
        <v>436</v>
      </c>
      <c r="G120" t="s">
        <v>437</v>
      </c>
      <c r="H120" t="s">
        <v>438</v>
      </c>
      <c r="I120" s="74">
        <v>2</v>
      </c>
      <c r="J120" s="74">
        <v>0</v>
      </c>
      <c r="K120" s="74">
        <v>0</v>
      </c>
      <c r="L120" s="74">
        <v>2</v>
      </c>
      <c r="M120" s="74">
        <v>6.5100478714629498E-2</v>
      </c>
      <c r="P120" t="s">
        <v>439</v>
      </c>
      <c r="Q120" t="s">
        <v>451</v>
      </c>
      <c r="R120" t="s">
        <v>1141</v>
      </c>
      <c r="S120" t="s">
        <v>1142</v>
      </c>
      <c r="T120" t="s">
        <v>443</v>
      </c>
      <c r="U120" s="75">
        <v>44258</v>
      </c>
      <c r="V120" t="s">
        <v>1143</v>
      </c>
      <c r="W120" t="s">
        <v>445</v>
      </c>
      <c r="X120" t="s">
        <v>446</v>
      </c>
    </row>
    <row r="121" spans="1:24">
      <c r="A121">
        <v>11133</v>
      </c>
      <c r="B121" t="s">
        <v>1132</v>
      </c>
      <c r="C121" t="s">
        <v>1133</v>
      </c>
      <c r="D121" t="s">
        <v>1134</v>
      </c>
      <c r="E121" t="s">
        <v>1135</v>
      </c>
      <c r="F121" t="s">
        <v>450</v>
      </c>
      <c r="G121" t="s">
        <v>437</v>
      </c>
      <c r="H121" t="s">
        <v>438</v>
      </c>
      <c r="I121" s="74">
        <v>1</v>
      </c>
      <c r="J121" s="74">
        <v>0</v>
      </c>
      <c r="K121" s="74">
        <v>1</v>
      </c>
      <c r="L121" s="74">
        <v>0</v>
      </c>
      <c r="M121" s="74">
        <v>7.2884190192127399E-2</v>
      </c>
      <c r="N121" s="75">
        <v>44651</v>
      </c>
      <c r="P121" t="s">
        <v>439</v>
      </c>
      <c r="Q121" t="s">
        <v>451</v>
      </c>
      <c r="R121" t="s">
        <v>1136</v>
      </c>
      <c r="S121" t="s">
        <v>1137</v>
      </c>
      <c r="T121" t="s">
        <v>443</v>
      </c>
      <c r="U121" s="75">
        <v>44498</v>
      </c>
      <c r="V121" t="s">
        <v>1138</v>
      </c>
      <c r="W121" t="s">
        <v>450</v>
      </c>
      <c r="X121" t="s">
        <v>446</v>
      </c>
    </row>
    <row r="122" spans="1:24">
      <c r="A122">
        <v>5327</v>
      </c>
      <c r="B122" t="s">
        <v>1144</v>
      </c>
      <c r="C122" t="s">
        <v>1145</v>
      </c>
      <c r="D122" t="s">
        <v>1146</v>
      </c>
      <c r="E122" t="s">
        <v>1147</v>
      </c>
      <c r="F122" t="s">
        <v>450</v>
      </c>
      <c r="G122" t="s">
        <v>437</v>
      </c>
      <c r="H122" t="s">
        <v>438</v>
      </c>
      <c r="I122" s="74">
        <v>1</v>
      </c>
      <c r="J122" s="74">
        <v>0</v>
      </c>
      <c r="K122" s="74">
        <v>1</v>
      </c>
      <c r="L122" s="74">
        <v>0</v>
      </c>
      <c r="M122" s="74">
        <v>6.9868584442138698E-2</v>
      </c>
      <c r="N122" s="75">
        <v>42460</v>
      </c>
      <c r="P122" t="s">
        <v>439</v>
      </c>
      <c r="Q122" t="s">
        <v>440</v>
      </c>
      <c r="R122" t="s">
        <v>1148</v>
      </c>
      <c r="S122" t="s">
        <v>1149</v>
      </c>
      <c r="T122" t="s">
        <v>443</v>
      </c>
      <c r="U122" s="75">
        <v>42174</v>
      </c>
      <c r="V122" t="s">
        <v>1150</v>
      </c>
      <c r="W122" t="s">
        <v>450</v>
      </c>
      <c r="X122" t="s">
        <v>455</v>
      </c>
    </row>
    <row r="123" spans="1:24">
      <c r="A123">
        <v>10856</v>
      </c>
      <c r="B123" t="s">
        <v>1151</v>
      </c>
      <c r="C123" t="s">
        <v>1152</v>
      </c>
      <c r="D123" t="s">
        <v>1153</v>
      </c>
      <c r="E123" t="s">
        <v>694</v>
      </c>
      <c r="F123" t="s">
        <v>436</v>
      </c>
      <c r="G123" t="s">
        <v>437</v>
      </c>
      <c r="H123" t="s">
        <v>438</v>
      </c>
      <c r="I123" s="74">
        <v>3</v>
      </c>
      <c r="J123" s="74">
        <v>0</v>
      </c>
      <c r="K123" s="74">
        <v>0</v>
      </c>
      <c r="L123" s="74">
        <v>3</v>
      </c>
      <c r="M123" s="74">
        <v>0.51374226827568203</v>
      </c>
      <c r="P123" t="s">
        <v>439</v>
      </c>
      <c r="Q123" t="s">
        <v>451</v>
      </c>
      <c r="R123" t="s">
        <v>1154</v>
      </c>
      <c r="S123" t="s">
        <v>1155</v>
      </c>
      <c r="T123" t="s">
        <v>443</v>
      </c>
      <c r="U123" s="75">
        <v>44026</v>
      </c>
      <c r="V123" t="s">
        <v>1156</v>
      </c>
      <c r="W123" t="s">
        <v>445</v>
      </c>
      <c r="X123" t="s">
        <v>446</v>
      </c>
    </row>
    <row r="124" spans="1:24">
      <c r="A124">
        <v>10912</v>
      </c>
      <c r="B124" t="s">
        <v>1151</v>
      </c>
      <c r="C124" t="s">
        <v>1157</v>
      </c>
      <c r="D124" t="s">
        <v>1158</v>
      </c>
      <c r="E124" t="s">
        <v>543</v>
      </c>
      <c r="F124" t="s">
        <v>436</v>
      </c>
      <c r="G124" t="s">
        <v>437</v>
      </c>
      <c r="H124" t="s">
        <v>438</v>
      </c>
      <c r="I124" s="74">
        <v>66</v>
      </c>
      <c r="J124" s="74">
        <v>0</v>
      </c>
      <c r="K124" s="74">
        <v>0</v>
      </c>
      <c r="L124" s="74">
        <v>66</v>
      </c>
      <c r="M124" s="74">
        <v>1.9736597726741101</v>
      </c>
      <c r="P124" t="s">
        <v>469</v>
      </c>
      <c r="R124" t="s">
        <v>1159</v>
      </c>
      <c r="S124" t="s">
        <v>1160</v>
      </c>
      <c r="T124" t="s">
        <v>443</v>
      </c>
      <c r="U124" s="75">
        <v>44239</v>
      </c>
      <c r="V124" t="s">
        <v>1161</v>
      </c>
      <c r="W124" t="s">
        <v>445</v>
      </c>
      <c r="X124" t="s">
        <v>446</v>
      </c>
    </row>
    <row r="125" spans="1:24">
      <c r="A125">
        <v>10654</v>
      </c>
      <c r="B125" t="s">
        <v>1162</v>
      </c>
      <c r="C125" t="s">
        <v>1163</v>
      </c>
      <c r="D125" t="s">
        <v>1164</v>
      </c>
      <c r="E125" t="s">
        <v>1165</v>
      </c>
      <c r="F125" t="s">
        <v>436</v>
      </c>
      <c r="G125" t="s">
        <v>437</v>
      </c>
      <c r="H125" t="s">
        <v>438</v>
      </c>
      <c r="I125" s="74">
        <v>4</v>
      </c>
      <c r="J125" s="74">
        <v>0</v>
      </c>
      <c r="K125" s="74">
        <v>0</v>
      </c>
      <c r="L125" s="74">
        <v>4</v>
      </c>
      <c r="M125" s="74">
        <v>4.1558625793457003E-2</v>
      </c>
      <c r="P125" t="s">
        <v>439</v>
      </c>
      <c r="Q125" t="s">
        <v>451</v>
      </c>
      <c r="R125" t="s">
        <v>1166</v>
      </c>
      <c r="T125" t="s">
        <v>443</v>
      </c>
      <c r="U125" s="75">
        <v>43657</v>
      </c>
      <c r="V125" t="s">
        <v>1167</v>
      </c>
      <c r="W125" t="s">
        <v>445</v>
      </c>
      <c r="X125" t="s">
        <v>446</v>
      </c>
    </row>
    <row r="126" spans="1:24">
      <c r="A126">
        <v>11123</v>
      </c>
      <c r="B126" t="s">
        <v>1168</v>
      </c>
      <c r="C126" t="s">
        <v>1194</v>
      </c>
      <c r="D126" t="s">
        <v>1195</v>
      </c>
      <c r="E126" t="s">
        <v>1196</v>
      </c>
      <c r="F126" t="s">
        <v>436</v>
      </c>
      <c r="G126" t="s">
        <v>437</v>
      </c>
      <c r="H126" t="s">
        <v>438</v>
      </c>
      <c r="I126" s="74">
        <v>4</v>
      </c>
      <c r="J126" s="74">
        <v>0</v>
      </c>
      <c r="K126" s="74">
        <v>0</v>
      </c>
      <c r="L126" s="74">
        <v>4</v>
      </c>
      <c r="M126" s="74">
        <v>2.6154508428390202E-2</v>
      </c>
      <c r="P126" t="s">
        <v>439</v>
      </c>
      <c r="Q126" t="s">
        <v>451</v>
      </c>
      <c r="R126" t="s">
        <v>1197</v>
      </c>
      <c r="T126" t="s">
        <v>443</v>
      </c>
      <c r="U126" s="75">
        <v>44553</v>
      </c>
      <c r="V126" t="s">
        <v>1198</v>
      </c>
      <c r="W126" t="s">
        <v>445</v>
      </c>
      <c r="X126" t="s">
        <v>446</v>
      </c>
    </row>
    <row r="127" spans="1:24">
      <c r="A127">
        <v>10976</v>
      </c>
      <c r="B127" t="s">
        <v>1168</v>
      </c>
      <c r="C127" t="s">
        <v>1199</v>
      </c>
      <c r="D127" t="s">
        <v>1200</v>
      </c>
      <c r="E127" t="s">
        <v>1201</v>
      </c>
      <c r="F127" t="s">
        <v>436</v>
      </c>
      <c r="G127" t="s">
        <v>437</v>
      </c>
      <c r="H127" t="s">
        <v>438</v>
      </c>
      <c r="I127" s="74">
        <v>1</v>
      </c>
      <c r="J127" s="74">
        <v>0</v>
      </c>
      <c r="K127" s="74">
        <v>0</v>
      </c>
      <c r="L127" s="74">
        <v>1</v>
      </c>
      <c r="M127" s="74">
        <v>4.38851095088315E-3</v>
      </c>
      <c r="P127" t="s">
        <v>439</v>
      </c>
      <c r="Q127" t="s">
        <v>451</v>
      </c>
      <c r="R127" t="s">
        <v>1202</v>
      </c>
      <c r="S127" t="s">
        <v>1203</v>
      </c>
      <c r="T127" t="s">
        <v>443</v>
      </c>
      <c r="U127" s="75">
        <v>44271</v>
      </c>
      <c r="V127" t="s">
        <v>1204</v>
      </c>
      <c r="W127" t="s">
        <v>445</v>
      </c>
      <c r="X127" t="s">
        <v>446</v>
      </c>
    </row>
    <row r="128" spans="1:24">
      <c r="A128">
        <v>11270</v>
      </c>
      <c r="B128" t="s">
        <v>1168</v>
      </c>
      <c r="C128" t="s">
        <v>1205</v>
      </c>
      <c r="D128" t="s">
        <v>1206</v>
      </c>
      <c r="E128" t="s">
        <v>1207</v>
      </c>
      <c r="F128" t="s">
        <v>436</v>
      </c>
      <c r="G128" t="s">
        <v>437</v>
      </c>
      <c r="H128" t="s">
        <v>438</v>
      </c>
      <c r="I128" s="74">
        <v>1</v>
      </c>
      <c r="J128" s="74">
        <v>0</v>
      </c>
      <c r="K128" s="74">
        <v>0</v>
      </c>
      <c r="L128" s="74">
        <v>1</v>
      </c>
      <c r="M128" s="74">
        <v>4.9525092710218301E-2</v>
      </c>
      <c r="P128" t="s">
        <v>439</v>
      </c>
      <c r="Q128" t="s">
        <v>451</v>
      </c>
      <c r="R128" t="s">
        <v>1208</v>
      </c>
      <c r="T128" t="s">
        <v>443</v>
      </c>
      <c r="U128" s="75">
        <v>44886</v>
      </c>
      <c r="V128" t="s">
        <v>1209</v>
      </c>
      <c r="W128" t="s">
        <v>445</v>
      </c>
      <c r="X128" t="s">
        <v>446</v>
      </c>
    </row>
    <row r="129" spans="1:24">
      <c r="A129">
        <v>11239</v>
      </c>
      <c r="B129" t="s">
        <v>1168</v>
      </c>
      <c r="C129" t="s">
        <v>1220</v>
      </c>
      <c r="D129" t="s">
        <v>1221</v>
      </c>
      <c r="E129" t="s">
        <v>1222</v>
      </c>
      <c r="F129" t="s">
        <v>436</v>
      </c>
      <c r="G129" t="s">
        <v>437</v>
      </c>
      <c r="H129" t="s">
        <v>438</v>
      </c>
      <c r="I129" s="74">
        <v>1</v>
      </c>
      <c r="J129" s="74">
        <v>0</v>
      </c>
      <c r="K129" s="74">
        <v>0</v>
      </c>
      <c r="L129" s="74">
        <v>1</v>
      </c>
      <c r="M129" s="74">
        <v>0.56630826675123302</v>
      </c>
      <c r="P129" t="s">
        <v>439</v>
      </c>
      <c r="Q129" t="s">
        <v>451</v>
      </c>
      <c r="R129" t="s">
        <v>1223</v>
      </c>
      <c r="T129" t="s">
        <v>443</v>
      </c>
      <c r="U129" s="75">
        <v>44952</v>
      </c>
      <c r="V129" t="s">
        <v>1224</v>
      </c>
      <c r="W129" t="s">
        <v>445</v>
      </c>
      <c r="X129" t="s">
        <v>446</v>
      </c>
    </row>
    <row r="130" spans="1:24">
      <c r="A130">
        <v>10926</v>
      </c>
      <c r="B130" t="s">
        <v>1168</v>
      </c>
      <c r="C130" t="s">
        <v>1184</v>
      </c>
      <c r="D130" t="s">
        <v>1185</v>
      </c>
      <c r="E130" t="s">
        <v>1186</v>
      </c>
      <c r="F130" t="s">
        <v>436</v>
      </c>
      <c r="G130" t="s">
        <v>437</v>
      </c>
      <c r="H130" t="s">
        <v>438</v>
      </c>
      <c r="I130" s="74">
        <v>2</v>
      </c>
      <c r="J130" s="74">
        <v>0</v>
      </c>
      <c r="K130" s="74">
        <v>0</v>
      </c>
      <c r="L130" s="74">
        <v>2</v>
      </c>
      <c r="M130" s="74">
        <v>7.2209162743871397E-3</v>
      </c>
      <c r="P130" t="s">
        <v>439</v>
      </c>
      <c r="Q130" t="s">
        <v>451</v>
      </c>
      <c r="R130" t="s">
        <v>1187</v>
      </c>
      <c r="T130" t="s">
        <v>443</v>
      </c>
      <c r="U130" s="75">
        <v>44168</v>
      </c>
      <c r="V130" t="s">
        <v>1188</v>
      </c>
      <c r="W130" t="s">
        <v>445</v>
      </c>
      <c r="X130" t="s">
        <v>446</v>
      </c>
    </row>
    <row r="131" spans="1:24">
      <c r="A131">
        <v>10806</v>
      </c>
      <c r="B131" t="s">
        <v>1168</v>
      </c>
      <c r="C131" t="s">
        <v>1169</v>
      </c>
      <c r="D131" t="s">
        <v>1170</v>
      </c>
      <c r="E131" t="s">
        <v>1171</v>
      </c>
      <c r="F131" t="s">
        <v>436</v>
      </c>
      <c r="G131" t="s">
        <v>437</v>
      </c>
      <c r="H131" t="s">
        <v>438</v>
      </c>
      <c r="I131" s="74">
        <v>1</v>
      </c>
      <c r="J131" s="74">
        <v>0</v>
      </c>
      <c r="K131" s="74">
        <v>0</v>
      </c>
      <c r="L131" s="74">
        <v>1</v>
      </c>
      <c r="M131" s="74">
        <v>2.2139033257064102E-2</v>
      </c>
      <c r="P131" t="s">
        <v>439</v>
      </c>
      <c r="Q131" t="s">
        <v>451</v>
      </c>
      <c r="R131" t="s">
        <v>1172</v>
      </c>
      <c r="T131" t="s">
        <v>443</v>
      </c>
      <c r="U131" s="75">
        <v>43895</v>
      </c>
      <c r="V131" t="s">
        <v>1173</v>
      </c>
      <c r="W131" t="s">
        <v>445</v>
      </c>
      <c r="X131" t="s">
        <v>446</v>
      </c>
    </row>
    <row r="132" spans="1:24">
      <c r="A132">
        <v>11197</v>
      </c>
      <c r="B132" t="s">
        <v>1168</v>
      </c>
      <c r="C132" t="s">
        <v>1174</v>
      </c>
      <c r="D132" t="s">
        <v>1175</v>
      </c>
      <c r="E132" t="s">
        <v>1176</v>
      </c>
      <c r="F132" t="s">
        <v>436</v>
      </c>
      <c r="G132" t="s">
        <v>437</v>
      </c>
      <c r="H132" t="s">
        <v>438</v>
      </c>
      <c r="I132" s="74">
        <v>2</v>
      </c>
      <c r="J132" s="74">
        <v>0</v>
      </c>
      <c r="K132" s="74">
        <v>0</v>
      </c>
      <c r="L132" s="74">
        <v>2</v>
      </c>
      <c r="M132" s="74">
        <v>2.0428372066912E-2</v>
      </c>
      <c r="P132" t="s">
        <v>439</v>
      </c>
      <c r="Q132" t="s">
        <v>451</v>
      </c>
      <c r="R132" t="s">
        <v>1177</v>
      </c>
      <c r="T132" t="s">
        <v>443</v>
      </c>
      <c r="U132" s="75">
        <v>44651</v>
      </c>
      <c r="V132" t="s">
        <v>1178</v>
      </c>
      <c r="W132" t="s">
        <v>445</v>
      </c>
      <c r="X132" t="s">
        <v>446</v>
      </c>
    </row>
    <row r="133" spans="1:24">
      <c r="A133">
        <v>10922</v>
      </c>
      <c r="B133" t="s">
        <v>1168</v>
      </c>
      <c r="C133" t="s">
        <v>1189</v>
      </c>
      <c r="D133" t="s">
        <v>1190</v>
      </c>
      <c r="E133" t="s">
        <v>1191</v>
      </c>
      <c r="F133" t="s">
        <v>436</v>
      </c>
      <c r="G133" t="s">
        <v>437</v>
      </c>
      <c r="H133" t="s">
        <v>438</v>
      </c>
      <c r="I133" s="74">
        <v>3</v>
      </c>
      <c r="J133" s="74">
        <v>0</v>
      </c>
      <c r="K133" s="74">
        <v>0</v>
      </c>
      <c r="L133" s="74">
        <v>3</v>
      </c>
      <c r="M133" s="74">
        <v>7.2966557828851499E-3</v>
      </c>
      <c r="P133" t="s">
        <v>439</v>
      </c>
      <c r="Q133" t="s">
        <v>451</v>
      </c>
      <c r="R133" t="s">
        <v>1192</v>
      </c>
      <c r="T133" t="s">
        <v>443</v>
      </c>
      <c r="U133" s="75">
        <v>44137</v>
      </c>
      <c r="V133" t="s">
        <v>1193</v>
      </c>
      <c r="W133" t="s">
        <v>445</v>
      </c>
      <c r="X133" t="s">
        <v>446</v>
      </c>
    </row>
    <row r="134" spans="1:24">
      <c r="A134">
        <v>10862</v>
      </c>
      <c r="B134" t="s">
        <v>1168</v>
      </c>
      <c r="C134" t="s">
        <v>1179</v>
      </c>
      <c r="D134" t="s">
        <v>1180</v>
      </c>
      <c r="E134" t="s">
        <v>1181</v>
      </c>
      <c r="F134" t="s">
        <v>436</v>
      </c>
      <c r="G134" t="s">
        <v>437</v>
      </c>
      <c r="H134" t="s">
        <v>438</v>
      </c>
      <c r="I134" s="74">
        <v>1</v>
      </c>
      <c r="J134" s="74">
        <v>0</v>
      </c>
      <c r="K134" s="74">
        <v>0</v>
      </c>
      <c r="L134" s="74">
        <v>1</v>
      </c>
      <c r="M134" s="74">
        <v>0.14162342256198601</v>
      </c>
      <c r="P134" t="s">
        <v>439</v>
      </c>
      <c r="Q134" t="s">
        <v>440</v>
      </c>
      <c r="R134" t="s">
        <v>1182</v>
      </c>
      <c r="T134" t="s">
        <v>443</v>
      </c>
      <c r="U134" s="75">
        <v>44033</v>
      </c>
      <c r="V134" t="s">
        <v>1183</v>
      </c>
      <c r="W134" t="s">
        <v>445</v>
      </c>
      <c r="X134" t="s">
        <v>446</v>
      </c>
    </row>
    <row r="135" spans="1:24">
      <c r="A135">
        <v>11204</v>
      </c>
      <c r="B135" t="s">
        <v>1168</v>
      </c>
      <c r="C135" t="s">
        <v>1225</v>
      </c>
      <c r="D135" t="s">
        <v>1226</v>
      </c>
      <c r="E135" t="s">
        <v>1227</v>
      </c>
      <c r="F135" t="s">
        <v>436</v>
      </c>
      <c r="G135" t="s">
        <v>437</v>
      </c>
      <c r="H135" t="s">
        <v>438</v>
      </c>
      <c r="I135" s="74">
        <v>6</v>
      </c>
      <c r="J135" s="74">
        <v>0</v>
      </c>
      <c r="K135" s="74">
        <v>0</v>
      </c>
      <c r="L135" s="74">
        <v>6</v>
      </c>
      <c r="M135" s="74">
        <v>8.3175036253589504E-2</v>
      </c>
      <c r="P135" t="s">
        <v>439</v>
      </c>
      <c r="Q135" t="s">
        <v>451</v>
      </c>
      <c r="R135" t="s">
        <v>1228</v>
      </c>
      <c r="S135" t="s">
        <v>1229</v>
      </c>
      <c r="T135" t="s">
        <v>443</v>
      </c>
      <c r="U135" s="75">
        <v>44630</v>
      </c>
      <c r="V135" t="s">
        <v>1230</v>
      </c>
      <c r="W135" t="s">
        <v>599</v>
      </c>
      <c r="X135" t="s">
        <v>446</v>
      </c>
    </row>
    <row r="136" spans="1:24">
      <c r="A136">
        <v>11213</v>
      </c>
      <c r="B136" t="s">
        <v>1168</v>
      </c>
      <c r="C136" t="s">
        <v>1215</v>
      </c>
      <c r="D136" t="s">
        <v>1216</v>
      </c>
      <c r="E136" t="s">
        <v>1217</v>
      </c>
      <c r="F136" t="s">
        <v>436</v>
      </c>
      <c r="G136" t="s">
        <v>437</v>
      </c>
      <c r="H136" t="s">
        <v>438</v>
      </c>
      <c r="I136" s="74">
        <v>2</v>
      </c>
      <c r="J136" s="74">
        <v>0</v>
      </c>
      <c r="K136" s="74">
        <v>0</v>
      </c>
      <c r="L136" s="74">
        <v>2</v>
      </c>
      <c r="M136" s="74">
        <v>5.5704307631521198E-2</v>
      </c>
      <c r="P136" t="s">
        <v>439</v>
      </c>
      <c r="Q136" t="s">
        <v>451</v>
      </c>
      <c r="R136" t="s">
        <v>1218</v>
      </c>
      <c r="T136" t="s">
        <v>443</v>
      </c>
      <c r="U136" s="75">
        <v>44826</v>
      </c>
      <c r="V136" t="s">
        <v>1219</v>
      </c>
      <c r="W136" t="s">
        <v>445</v>
      </c>
      <c r="X136" t="s">
        <v>446</v>
      </c>
    </row>
    <row r="137" spans="1:24">
      <c r="A137">
        <v>10919</v>
      </c>
      <c r="B137" t="s">
        <v>1168</v>
      </c>
      <c r="C137" t="s">
        <v>1210</v>
      </c>
      <c r="D137" t="s">
        <v>1211</v>
      </c>
      <c r="E137" t="s">
        <v>1212</v>
      </c>
      <c r="F137" t="s">
        <v>436</v>
      </c>
      <c r="G137" t="s">
        <v>437</v>
      </c>
      <c r="H137" t="s">
        <v>438</v>
      </c>
      <c r="I137" s="74">
        <v>2</v>
      </c>
      <c r="J137" s="74">
        <v>0</v>
      </c>
      <c r="K137" s="74">
        <v>0</v>
      </c>
      <c r="L137" s="74">
        <v>2</v>
      </c>
      <c r="M137" s="74">
        <v>6.1014534017967401E-2</v>
      </c>
      <c r="P137" t="s">
        <v>439</v>
      </c>
      <c r="Q137" t="s">
        <v>451</v>
      </c>
      <c r="R137" t="s">
        <v>1213</v>
      </c>
      <c r="T137" t="s">
        <v>443</v>
      </c>
      <c r="U137" s="75">
        <v>44160</v>
      </c>
      <c r="V137" t="s">
        <v>1214</v>
      </c>
      <c r="W137" t="s">
        <v>445</v>
      </c>
      <c r="X137" t="s">
        <v>446</v>
      </c>
    </row>
    <row r="138" spans="1:24">
      <c r="A138">
        <v>10911</v>
      </c>
      <c r="B138" t="s">
        <v>1168</v>
      </c>
      <c r="C138" t="s">
        <v>1231</v>
      </c>
      <c r="D138" t="s">
        <v>1232</v>
      </c>
      <c r="E138" t="s">
        <v>1233</v>
      </c>
      <c r="F138" t="s">
        <v>436</v>
      </c>
      <c r="G138" t="s">
        <v>437</v>
      </c>
      <c r="H138" t="s">
        <v>619</v>
      </c>
      <c r="I138" s="74">
        <v>1</v>
      </c>
      <c r="J138" s="74">
        <v>0</v>
      </c>
      <c r="K138" s="74">
        <v>0</v>
      </c>
      <c r="L138" s="74">
        <v>1</v>
      </c>
      <c r="M138" s="74">
        <v>9.3409961824765894E-2</v>
      </c>
      <c r="P138" t="s">
        <v>439</v>
      </c>
      <c r="Q138" t="s">
        <v>440</v>
      </c>
      <c r="R138" t="s">
        <v>1234</v>
      </c>
      <c r="T138" t="s">
        <v>443</v>
      </c>
      <c r="U138" s="75">
        <v>44056</v>
      </c>
      <c r="V138" t="s">
        <v>1235</v>
      </c>
      <c r="W138" t="s">
        <v>445</v>
      </c>
      <c r="X138" t="s">
        <v>455</v>
      </c>
    </row>
    <row r="139" spans="1:24">
      <c r="A139">
        <v>10975</v>
      </c>
      <c r="B139" t="s">
        <v>1236</v>
      </c>
      <c r="C139" t="s">
        <v>1242</v>
      </c>
      <c r="D139" t="s">
        <v>1243</v>
      </c>
      <c r="E139" t="s">
        <v>1244</v>
      </c>
      <c r="F139" t="s">
        <v>450</v>
      </c>
      <c r="G139" t="s">
        <v>437</v>
      </c>
      <c r="H139" t="s">
        <v>438</v>
      </c>
      <c r="I139" s="74">
        <v>1</v>
      </c>
      <c r="J139" s="74">
        <v>0</v>
      </c>
      <c r="K139" s="74">
        <v>1</v>
      </c>
      <c r="L139" s="74">
        <v>0</v>
      </c>
      <c r="M139" s="74">
        <v>8.7035085384039701E-2</v>
      </c>
      <c r="N139" s="75">
        <v>44834</v>
      </c>
      <c r="P139" t="s">
        <v>439</v>
      </c>
      <c r="Q139" t="s">
        <v>451</v>
      </c>
      <c r="R139" t="s">
        <v>1245</v>
      </c>
      <c r="S139" t="s">
        <v>1246</v>
      </c>
      <c r="T139" t="s">
        <v>443</v>
      </c>
      <c r="U139" s="75">
        <v>44264</v>
      </c>
      <c r="V139" t="s">
        <v>1247</v>
      </c>
      <c r="W139" t="s">
        <v>450</v>
      </c>
      <c r="X139" t="s">
        <v>446</v>
      </c>
    </row>
    <row r="140" spans="1:24">
      <c r="A140">
        <v>11085</v>
      </c>
      <c r="B140" t="s">
        <v>1236</v>
      </c>
      <c r="C140" t="s">
        <v>1248</v>
      </c>
      <c r="D140" t="s">
        <v>1249</v>
      </c>
      <c r="E140" t="s">
        <v>1250</v>
      </c>
      <c r="F140" t="s">
        <v>450</v>
      </c>
      <c r="G140" t="s">
        <v>437</v>
      </c>
      <c r="H140" t="s">
        <v>438</v>
      </c>
      <c r="I140" s="74">
        <v>2</v>
      </c>
      <c r="J140" s="74">
        <v>0</v>
      </c>
      <c r="K140" s="74">
        <v>2</v>
      </c>
      <c r="L140" s="74">
        <v>0</v>
      </c>
      <c r="M140" s="74">
        <v>2.6894239370120501E-2</v>
      </c>
      <c r="N140" s="75">
        <v>45016</v>
      </c>
      <c r="P140" t="s">
        <v>460</v>
      </c>
      <c r="Q140" t="s">
        <v>476</v>
      </c>
      <c r="R140" t="s">
        <v>1251</v>
      </c>
      <c r="S140" t="s">
        <v>1252</v>
      </c>
      <c r="T140" t="s">
        <v>443</v>
      </c>
      <c r="U140" s="75">
        <v>44423</v>
      </c>
      <c r="V140" t="s">
        <v>1253</v>
      </c>
      <c r="W140" t="s">
        <v>450</v>
      </c>
      <c r="X140" t="s">
        <v>446</v>
      </c>
    </row>
    <row r="141" spans="1:24">
      <c r="A141">
        <v>10688</v>
      </c>
      <c r="B141" t="s">
        <v>1236</v>
      </c>
      <c r="C141" t="s">
        <v>1254</v>
      </c>
      <c r="D141" t="s">
        <v>1255</v>
      </c>
      <c r="E141" t="s">
        <v>1256</v>
      </c>
      <c r="F141" t="s">
        <v>450</v>
      </c>
      <c r="G141" t="s">
        <v>437</v>
      </c>
      <c r="H141" t="s">
        <v>438</v>
      </c>
      <c r="I141" s="74">
        <v>1</v>
      </c>
      <c r="J141" s="74">
        <v>0</v>
      </c>
      <c r="K141" s="74">
        <v>1</v>
      </c>
      <c r="L141" s="74">
        <v>0</v>
      </c>
      <c r="M141" s="74">
        <v>0.26103290918652899</v>
      </c>
      <c r="N141" s="75">
        <v>45016</v>
      </c>
      <c r="P141" t="s">
        <v>439</v>
      </c>
      <c r="Q141" t="s">
        <v>440</v>
      </c>
      <c r="R141" t="s">
        <v>1257</v>
      </c>
      <c r="S141" t="s">
        <v>1258</v>
      </c>
      <c r="T141" t="s">
        <v>443</v>
      </c>
      <c r="U141" s="75">
        <v>43700</v>
      </c>
      <c r="V141" t="s">
        <v>1259</v>
      </c>
      <c r="W141" t="s">
        <v>450</v>
      </c>
      <c r="X141" t="s">
        <v>455</v>
      </c>
    </row>
    <row r="142" spans="1:24">
      <c r="A142">
        <v>11182</v>
      </c>
      <c r="B142" t="s">
        <v>1236</v>
      </c>
      <c r="C142" t="s">
        <v>1237</v>
      </c>
      <c r="D142" t="s">
        <v>1238</v>
      </c>
      <c r="E142" t="s">
        <v>1239</v>
      </c>
      <c r="F142" t="s">
        <v>436</v>
      </c>
      <c r="G142" t="s">
        <v>437</v>
      </c>
      <c r="H142" t="s">
        <v>438</v>
      </c>
      <c r="I142" s="74">
        <v>1</v>
      </c>
      <c r="J142" s="74">
        <v>0</v>
      </c>
      <c r="K142" s="74">
        <v>0</v>
      </c>
      <c r="L142" s="74">
        <v>1</v>
      </c>
      <c r="M142" s="74">
        <v>7.0158494196216295E-2</v>
      </c>
      <c r="P142" t="s">
        <v>439</v>
      </c>
      <c r="Q142" t="s">
        <v>451</v>
      </c>
      <c r="R142" t="s">
        <v>1240</v>
      </c>
      <c r="T142" t="s">
        <v>443</v>
      </c>
      <c r="U142" s="75">
        <v>44708</v>
      </c>
      <c r="V142" t="s">
        <v>1241</v>
      </c>
      <c r="W142" t="s">
        <v>445</v>
      </c>
      <c r="X142" t="s">
        <v>446</v>
      </c>
    </row>
    <row r="143" spans="1:24">
      <c r="A143">
        <v>11181</v>
      </c>
      <c r="B143" t="s">
        <v>1236</v>
      </c>
      <c r="C143" t="s">
        <v>1237</v>
      </c>
      <c r="D143" t="s">
        <v>1260</v>
      </c>
      <c r="E143" t="s">
        <v>1239</v>
      </c>
      <c r="F143" t="s">
        <v>436</v>
      </c>
      <c r="G143" t="s">
        <v>437</v>
      </c>
      <c r="H143" t="s">
        <v>619</v>
      </c>
      <c r="I143" s="74">
        <v>1</v>
      </c>
      <c r="J143" s="74">
        <v>0</v>
      </c>
      <c r="K143" s="74">
        <v>0</v>
      </c>
      <c r="L143" s="74">
        <v>1</v>
      </c>
      <c r="M143" s="74">
        <v>7.07643808037383E-2</v>
      </c>
      <c r="P143" t="s">
        <v>439</v>
      </c>
      <c r="Q143" t="s">
        <v>451</v>
      </c>
      <c r="R143" t="s">
        <v>1261</v>
      </c>
      <c r="T143" t="s">
        <v>443</v>
      </c>
      <c r="U143" s="75">
        <v>44708</v>
      </c>
      <c r="V143" t="s">
        <v>1029</v>
      </c>
      <c r="W143" t="s">
        <v>445</v>
      </c>
      <c r="X143" t="s">
        <v>446</v>
      </c>
    </row>
    <row r="144" spans="1:24">
      <c r="A144">
        <v>10855</v>
      </c>
      <c r="B144" t="s">
        <v>1262</v>
      </c>
      <c r="C144" t="s">
        <v>1263</v>
      </c>
      <c r="D144" t="s">
        <v>1264</v>
      </c>
      <c r="E144" t="s">
        <v>1265</v>
      </c>
      <c r="F144" t="s">
        <v>436</v>
      </c>
      <c r="G144" t="s">
        <v>437</v>
      </c>
      <c r="H144" t="s">
        <v>438</v>
      </c>
      <c r="I144" s="74">
        <v>1</v>
      </c>
      <c r="J144" s="74">
        <v>0</v>
      </c>
      <c r="K144" s="74">
        <v>0</v>
      </c>
      <c r="L144" s="74">
        <v>1</v>
      </c>
      <c r="M144" s="74">
        <v>0.213228231153201</v>
      </c>
      <c r="P144" t="s">
        <v>439</v>
      </c>
      <c r="Q144" t="s">
        <v>451</v>
      </c>
      <c r="R144" t="s">
        <v>1266</v>
      </c>
      <c r="S144" t="s">
        <v>1267</v>
      </c>
      <c r="T144" t="s">
        <v>443</v>
      </c>
      <c r="U144" s="75">
        <v>44022</v>
      </c>
      <c r="V144" t="s">
        <v>1268</v>
      </c>
      <c r="W144" t="s">
        <v>445</v>
      </c>
      <c r="X144" t="s">
        <v>446</v>
      </c>
    </row>
    <row r="145" spans="1:24">
      <c r="A145">
        <v>11298</v>
      </c>
      <c r="B145" t="s">
        <v>1269</v>
      </c>
      <c r="C145" t="s">
        <v>1304</v>
      </c>
      <c r="D145" t="s">
        <v>1305</v>
      </c>
      <c r="E145" t="s">
        <v>1306</v>
      </c>
      <c r="F145" t="s">
        <v>436</v>
      </c>
      <c r="G145" t="s">
        <v>437</v>
      </c>
      <c r="H145" t="s">
        <v>438</v>
      </c>
      <c r="I145" s="74">
        <v>1</v>
      </c>
      <c r="J145" s="74">
        <v>0</v>
      </c>
      <c r="K145" s="74">
        <v>0</v>
      </c>
      <c r="L145" s="74">
        <v>1</v>
      </c>
      <c r="M145" s="74">
        <v>3.2646580079146699E-3</v>
      </c>
      <c r="P145" t="s">
        <v>439</v>
      </c>
      <c r="Q145" t="s">
        <v>451</v>
      </c>
      <c r="R145" t="s">
        <v>1307</v>
      </c>
      <c r="T145" t="s">
        <v>443</v>
      </c>
      <c r="U145" s="75">
        <v>44929</v>
      </c>
      <c r="V145" t="s">
        <v>1308</v>
      </c>
      <c r="W145" t="s">
        <v>445</v>
      </c>
      <c r="X145" t="s">
        <v>446</v>
      </c>
    </row>
    <row r="146" spans="1:24">
      <c r="A146">
        <v>10987</v>
      </c>
      <c r="B146" t="s">
        <v>1269</v>
      </c>
      <c r="C146" t="s">
        <v>1309</v>
      </c>
      <c r="D146" t="s">
        <v>1310</v>
      </c>
      <c r="E146" t="s">
        <v>1311</v>
      </c>
      <c r="F146" t="s">
        <v>450</v>
      </c>
      <c r="G146" t="s">
        <v>437</v>
      </c>
      <c r="H146" t="s">
        <v>438</v>
      </c>
      <c r="I146" s="74">
        <v>3</v>
      </c>
      <c r="J146" s="74">
        <v>0</v>
      </c>
      <c r="K146" s="74">
        <v>3</v>
      </c>
      <c r="L146" s="74">
        <v>0</v>
      </c>
      <c r="M146" s="74">
        <v>0.14069241033589999</v>
      </c>
      <c r="N146" s="75">
        <v>45016</v>
      </c>
      <c r="P146" t="s">
        <v>439</v>
      </c>
      <c r="Q146" t="s">
        <v>451</v>
      </c>
      <c r="R146" t="s">
        <v>1312</v>
      </c>
      <c r="S146" t="s">
        <v>833</v>
      </c>
      <c r="T146" t="s">
        <v>443</v>
      </c>
      <c r="U146" s="75">
        <v>44386</v>
      </c>
      <c r="V146" t="s">
        <v>1313</v>
      </c>
      <c r="W146" t="s">
        <v>450</v>
      </c>
      <c r="X146" t="s">
        <v>446</v>
      </c>
    </row>
    <row r="147" spans="1:24">
      <c r="A147">
        <v>10817</v>
      </c>
      <c r="B147" t="s">
        <v>1269</v>
      </c>
      <c r="C147" t="s">
        <v>1323</v>
      </c>
      <c r="D147" t="s">
        <v>1324</v>
      </c>
      <c r="E147" t="s">
        <v>1325</v>
      </c>
      <c r="F147" t="s">
        <v>436</v>
      </c>
      <c r="G147" t="s">
        <v>437</v>
      </c>
      <c r="H147" t="s">
        <v>438</v>
      </c>
      <c r="I147" s="74">
        <v>1</v>
      </c>
      <c r="J147" s="74">
        <v>0</v>
      </c>
      <c r="K147" s="74">
        <v>0</v>
      </c>
      <c r="L147" s="74">
        <v>1</v>
      </c>
      <c r="M147" s="74">
        <v>4.9500552233973802E-2</v>
      </c>
      <c r="P147" t="s">
        <v>439</v>
      </c>
      <c r="Q147" t="s">
        <v>451</v>
      </c>
      <c r="R147" t="s">
        <v>1326</v>
      </c>
      <c r="S147" t="s">
        <v>1327</v>
      </c>
      <c r="T147" t="s">
        <v>443</v>
      </c>
      <c r="U147" s="75">
        <v>43948</v>
      </c>
      <c r="V147" t="s">
        <v>1328</v>
      </c>
      <c r="W147" t="s">
        <v>445</v>
      </c>
      <c r="X147" t="s">
        <v>446</v>
      </c>
    </row>
    <row r="148" spans="1:24">
      <c r="A148">
        <v>10783</v>
      </c>
      <c r="B148" t="s">
        <v>1269</v>
      </c>
      <c r="C148" t="s">
        <v>1329</v>
      </c>
      <c r="D148" t="s">
        <v>1330</v>
      </c>
      <c r="E148" t="s">
        <v>1331</v>
      </c>
      <c r="F148" t="s">
        <v>436</v>
      </c>
      <c r="G148" t="s">
        <v>437</v>
      </c>
      <c r="H148" t="s">
        <v>438</v>
      </c>
      <c r="I148" s="74">
        <v>5</v>
      </c>
      <c r="J148" s="74"/>
      <c r="K148" s="74"/>
      <c r="L148" s="74">
        <v>5</v>
      </c>
      <c r="M148" s="74">
        <v>0.213752212710971</v>
      </c>
      <c r="P148" t="s">
        <v>439</v>
      </c>
      <c r="Q148" t="s">
        <v>451</v>
      </c>
      <c r="R148" t="s">
        <v>1332</v>
      </c>
      <c r="T148" t="s">
        <v>443</v>
      </c>
      <c r="U148" s="75">
        <v>43859</v>
      </c>
      <c r="V148" t="s">
        <v>1333</v>
      </c>
      <c r="W148" t="s">
        <v>445</v>
      </c>
      <c r="X148" t="s">
        <v>446</v>
      </c>
    </row>
    <row r="149" spans="1:24">
      <c r="A149">
        <v>11252</v>
      </c>
      <c r="B149" t="s">
        <v>1269</v>
      </c>
      <c r="C149" t="s">
        <v>1282</v>
      </c>
      <c r="D149" t="s">
        <v>1283</v>
      </c>
      <c r="E149" t="s">
        <v>1284</v>
      </c>
      <c r="F149" t="s">
        <v>436</v>
      </c>
      <c r="G149" t="s">
        <v>437</v>
      </c>
      <c r="H149" t="s">
        <v>438</v>
      </c>
      <c r="I149" s="74">
        <v>1</v>
      </c>
      <c r="J149" s="74">
        <v>0</v>
      </c>
      <c r="K149" s="74">
        <v>0</v>
      </c>
      <c r="L149" s="74">
        <v>1</v>
      </c>
      <c r="M149" s="74">
        <v>0.223173035327315</v>
      </c>
      <c r="P149" t="s">
        <v>439</v>
      </c>
      <c r="Q149" t="s">
        <v>451</v>
      </c>
      <c r="R149" t="s">
        <v>1285</v>
      </c>
      <c r="T149" t="s">
        <v>443</v>
      </c>
      <c r="U149" s="75">
        <v>44897</v>
      </c>
      <c r="V149" t="s">
        <v>1286</v>
      </c>
      <c r="W149" t="s">
        <v>445</v>
      </c>
      <c r="X149" t="s">
        <v>446</v>
      </c>
    </row>
    <row r="150" spans="1:24">
      <c r="A150">
        <v>11253</v>
      </c>
      <c r="B150" t="s">
        <v>1269</v>
      </c>
      <c r="C150" t="s">
        <v>1314</v>
      </c>
      <c r="D150" t="s">
        <v>1315</v>
      </c>
      <c r="E150" t="s">
        <v>1316</v>
      </c>
      <c r="F150" t="s">
        <v>436</v>
      </c>
      <c r="G150" t="s">
        <v>437</v>
      </c>
      <c r="H150" t="s">
        <v>438</v>
      </c>
      <c r="I150" s="74">
        <v>4</v>
      </c>
      <c r="J150" s="74">
        <v>0</v>
      </c>
      <c r="K150" s="74">
        <v>0</v>
      </c>
      <c r="L150" s="74">
        <v>4</v>
      </c>
      <c r="M150" s="74">
        <v>0.17195353379738601</v>
      </c>
      <c r="P150" t="s">
        <v>439</v>
      </c>
      <c r="Q150" t="s">
        <v>451</v>
      </c>
      <c r="R150" t="s">
        <v>1317</v>
      </c>
      <c r="T150" t="s">
        <v>443</v>
      </c>
      <c r="U150" s="75">
        <v>44768</v>
      </c>
      <c r="V150" t="s">
        <v>999</v>
      </c>
      <c r="W150" t="s">
        <v>599</v>
      </c>
      <c r="X150" t="s">
        <v>446</v>
      </c>
    </row>
    <row r="151" spans="1:24">
      <c r="A151">
        <v>11159</v>
      </c>
      <c r="B151" t="s">
        <v>1269</v>
      </c>
      <c r="C151" t="s">
        <v>1287</v>
      </c>
      <c r="D151" t="s">
        <v>1288</v>
      </c>
      <c r="E151" t="s">
        <v>1289</v>
      </c>
      <c r="F151" t="s">
        <v>436</v>
      </c>
      <c r="G151" t="s">
        <v>437</v>
      </c>
      <c r="H151" t="s">
        <v>438</v>
      </c>
      <c r="I151" s="74">
        <v>3</v>
      </c>
      <c r="J151" s="74">
        <v>0</v>
      </c>
      <c r="K151" s="74">
        <v>0</v>
      </c>
      <c r="L151" s="74">
        <v>3</v>
      </c>
      <c r="M151" s="74">
        <v>9.2480388675610405E-3</v>
      </c>
      <c r="P151" t="s">
        <v>439</v>
      </c>
      <c r="Q151" t="s">
        <v>451</v>
      </c>
      <c r="R151" t="s">
        <v>1290</v>
      </c>
      <c r="S151" t="s">
        <v>1291</v>
      </c>
      <c r="T151" t="s">
        <v>443</v>
      </c>
      <c r="U151" s="75">
        <v>44623</v>
      </c>
      <c r="V151" t="s">
        <v>1292</v>
      </c>
      <c r="W151" t="s">
        <v>445</v>
      </c>
      <c r="X151" t="s">
        <v>446</v>
      </c>
    </row>
    <row r="152" spans="1:24">
      <c r="A152">
        <v>11194</v>
      </c>
      <c r="B152" t="s">
        <v>1269</v>
      </c>
      <c r="C152" t="s">
        <v>1293</v>
      </c>
      <c r="D152" t="s">
        <v>1294</v>
      </c>
      <c r="E152" t="s">
        <v>1295</v>
      </c>
      <c r="F152" t="s">
        <v>436</v>
      </c>
      <c r="G152" t="s">
        <v>437</v>
      </c>
      <c r="H152" t="s">
        <v>438</v>
      </c>
      <c r="I152" s="74">
        <v>1</v>
      </c>
      <c r="J152" s="74">
        <v>0</v>
      </c>
      <c r="K152" s="74">
        <v>0</v>
      </c>
      <c r="L152" s="74">
        <v>1</v>
      </c>
      <c r="M152" s="74">
        <v>0.42233811190531101</v>
      </c>
      <c r="P152" t="s">
        <v>439</v>
      </c>
      <c r="Q152" t="s">
        <v>440</v>
      </c>
      <c r="R152" t="s">
        <v>1296</v>
      </c>
      <c r="T152" t="s">
        <v>443</v>
      </c>
      <c r="U152" s="75">
        <v>44771</v>
      </c>
      <c r="V152" t="s">
        <v>1297</v>
      </c>
      <c r="W152" t="s">
        <v>445</v>
      </c>
      <c r="X152" t="s">
        <v>446</v>
      </c>
    </row>
    <row r="153" spans="1:24">
      <c r="A153">
        <v>10813</v>
      </c>
      <c r="B153" t="s">
        <v>1269</v>
      </c>
      <c r="C153" t="s">
        <v>1270</v>
      </c>
      <c r="D153" t="s">
        <v>1271</v>
      </c>
      <c r="E153" t="s">
        <v>1272</v>
      </c>
      <c r="F153" t="s">
        <v>436</v>
      </c>
      <c r="G153" t="s">
        <v>437</v>
      </c>
      <c r="H153" t="s">
        <v>438</v>
      </c>
      <c r="I153" s="74">
        <v>1</v>
      </c>
      <c r="J153" s="74">
        <v>0</v>
      </c>
      <c r="K153" s="74">
        <v>0</v>
      </c>
      <c r="L153" s="74">
        <v>1</v>
      </c>
      <c r="M153" s="74">
        <v>1.3430002232677801E-2</v>
      </c>
      <c r="P153" t="s">
        <v>439</v>
      </c>
      <c r="Q153" t="s">
        <v>440</v>
      </c>
      <c r="R153" t="s">
        <v>1273</v>
      </c>
      <c r="S153" t="s">
        <v>1274</v>
      </c>
      <c r="T153" t="s">
        <v>443</v>
      </c>
      <c r="U153" s="75">
        <v>43875</v>
      </c>
      <c r="V153" t="s">
        <v>1275</v>
      </c>
      <c r="W153" t="s">
        <v>445</v>
      </c>
      <c r="X153" t="s">
        <v>455</v>
      </c>
    </row>
    <row r="154" spans="1:24">
      <c r="A154">
        <v>10894</v>
      </c>
      <c r="B154" t="s">
        <v>1269</v>
      </c>
      <c r="C154" t="s">
        <v>1276</v>
      </c>
      <c r="D154" t="s">
        <v>1277</v>
      </c>
      <c r="E154" t="s">
        <v>1278</v>
      </c>
      <c r="F154" t="s">
        <v>450</v>
      </c>
      <c r="G154" t="s">
        <v>437</v>
      </c>
      <c r="H154" t="s">
        <v>438</v>
      </c>
      <c r="I154" s="74">
        <v>1</v>
      </c>
      <c r="J154" s="74">
        <v>0</v>
      </c>
      <c r="K154" s="74">
        <v>1</v>
      </c>
      <c r="L154" s="74">
        <v>0</v>
      </c>
      <c r="M154" s="74">
        <v>0.317559090293146</v>
      </c>
      <c r="N154" s="75">
        <v>45016</v>
      </c>
      <c r="P154" t="s">
        <v>439</v>
      </c>
      <c r="Q154" t="s">
        <v>440</v>
      </c>
      <c r="R154" t="s">
        <v>1279</v>
      </c>
      <c r="S154" t="s">
        <v>1280</v>
      </c>
      <c r="T154" t="s">
        <v>443</v>
      </c>
      <c r="U154" s="75">
        <v>44105</v>
      </c>
      <c r="V154" t="s">
        <v>1281</v>
      </c>
      <c r="W154" t="s">
        <v>450</v>
      </c>
      <c r="X154" t="s">
        <v>455</v>
      </c>
    </row>
    <row r="155" spans="1:24">
      <c r="A155">
        <v>11210</v>
      </c>
      <c r="B155" t="s">
        <v>1269</v>
      </c>
      <c r="C155" t="s">
        <v>1318</v>
      </c>
      <c r="D155" t="s">
        <v>1319</v>
      </c>
      <c r="E155" t="s">
        <v>1320</v>
      </c>
      <c r="F155" t="s">
        <v>450</v>
      </c>
      <c r="G155" t="s">
        <v>437</v>
      </c>
      <c r="H155" t="s">
        <v>438</v>
      </c>
      <c r="I155" s="74">
        <v>1</v>
      </c>
      <c r="J155" s="74">
        <v>0</v>
      </c>
      <c r="K155" s="74">
        <v>1</v>
      </c>
      <c r="L155" s="74">
        <v>0</v>
      </c>
      <c r="M155" s="74">
        <v>8.1329488251958501E-2</v>
      </c>
      <c r="N155" s="75">
        <v>44834</v>
      </c>
      <c r="P155" t="s">
        <v>439</v>
      </c>
      <c r="Q155" t="s">
        <v>451</v>
      </c>
      <c r="R155" t="s">
        <v>1321</v>
      </c>
      <c r="S155" t="s">
        <v>1322</v>
      </c>
      <c r="T155" t="s">
        <v>443</v>
      </c>
      <c r="U155" s="75">
        <v>44705</v>
      </c>
      <c r="V155" t="s">
        <v>540</v>
      </c>
      <c r="W155" t="s">
        <v>450</v>
      </c>
      <c r="X155" t="s">
        <v>446</v>
      </c>
    </row>
    <row r="156" spans="1:24">
      <c r="A156">
        <v>10491</v>
      </c>
      <c r="B156" t="s">
        <v>1269</v>
      </c>
      <c r="C156" t="s">
        <v>1298</v>
      </c>
      <c r="D156" t="s">
        <v>1299</v>
      </c>
      <c r="E156" t="s">
        <v>1300</v>
      </c>
      <c r="F156" t="s">
        <v>450</v>
      </c>
      <c r="G156" t="s">
        <v>437</v>
      </c>
      <c r="H156" t="s">
        <v>438</v>
      </c>
      <c r="I156" s="74">
        <v>1</v>
      </c>
      <c r="J156" s="74">
        <v>0</v>
      </c>
      <c r="K156" s="74">
        <v>1</v>
      </c>
      <c r="L156" s="74">
        <v>0</v>
      </c>
      <c r="M156" s="74">
        <v>4.6591417694091801E-2</v>
      </c>
      <c r="N156" s="75">
        <v>44286</v>
      </c>
      <c r="P156" t="s">
        <v>439</v>
      </c>
      <c r="Q156" t="s">
        <v>440</v>
      </c>
      <c r="R156" t="s">
        <v>1301</v>
      </c>
      <c r="S156" t="s">
        <v>1302</v>
      </c>
      <c r="T156" t="s">
        <v>443</v>
      </c>
      <c r="U156" s="75">
        <v>43384</v>
      </c>
      <c r="V156" t="s">
        <v>1303</v>
      </c>
      <c r="W156" t="s">
        <v>450</v>
      </c>
      <c r="X156" t="s">
        <v>455</v>
      </c>
    </row>
    <row r="157" spans="1:24">
      <c r="A157">
        <v>10831</v>
      </c>
      <c r="B157" t="s">
        <v>1269</v>
      </c>
      <c r="C157" t="s">
        <v>1334</v>
      </c>
      <c r="D157" t="s">
        <v>1335</v>
      </c>
      <c r="E157" t="s">
        <v>970</v>
      </c>
      <c r="F157" t="s">
        <v>450</v>
      </c>
      <c r="G157" t="s">
        <v>437</v>
      </c>
      <c r="H157" t="s">
        <v>619</v>
      </c>
      <c r="I157" s="74">
        <v>250</v>
      </c>
      <c r="J157" s="74">
        <v>179</v>
      </c>
      <c r="K157" s="74">
        <v>65</v>
      </c>
      <c r="L157" s="74">
        <v>6</v>
      </c>
      <c r="M157" s="74">
        <v>20.239642914546199</v>
      </c>
      <c r="N157" s="75">
        <v>44286</v>
      </c>
      <c r="P157" t="s">
        <v>469</v>
      </c>
      <c r="R157" t="s">
        <v>1336</v>
      </c>
      <c r="S157" t="s">
        <v>1337</v>
      </c>
      <c r="T157" t="s">
        <v>443</v>
      </c>
      <c r="U157" s="75">
        <v>44057</v>
      </c>
      <c r="V157" t="s">
        <v>1338</v>
      </c>
      <c r="W157" t="s">
        <v>450</v>
      </c>
      <c r="X157" t="s">
        <v>455</v>
      </c>
    </row>
    <row r="158" spans="1:24">
      <c r="A158">
        <v>10031</v>
      </c>
      <c r="B158" t="s">
        <v>1269</v>
      </c>
      <c r="C158" t="s">
        <v>1886</v>
      </c>
      <c r="D158" t="s">
        <v>1887</v>
      </c>
      <c r="E158" t="s">
        <v>1888</v>
      </c>
      <c r="F158" t="s">
        <v>450</v>
      </c>
      <c r="G158" t="s">
        <v>437</v>
      </c>
      <c r="H158" t="s">
        <v>619</v>
      </c>
      <c r="I158" s="74">
        <v>33</v>
      </c>
      <c r="J158" s="74">
        <v>24</v>
      </c>
      <c r="K158" s="74">
        <v>3</v>
      </c>
      <c r="L158" s="74">
        <v>6</v>
      </c>
      <c r="M158" s="74">
        <v>1.2819843208313</v>
      </c>
      <c r="N158" s="75">
        <v>43646</v>
      </c>
      <c r="P158" t="s">
        <v>439</v>
      </c>
      <c r="Q158" t="s">
        <v>451</v>
      </c>
      <c r="R158" t="s">
        <v>1889</v>
      </c>
      <c r="S158" t="s">
        <v>1890</v>
      </c>
      <c r="T158" t="s">
        <v>443</v>
      </c>
      <c r="U158" s="75">
        <v>42741</v>
      </c>
      <c r="V158" t="s">
        <v>1846</v>
      </c>
      <c r="W158" t="s">
        <v>450</v>
      </c>
      <c r="X158" t="s">
        <v>455</v>
      </c>
    </row>
    <row r="159" spans="1:24">
      <c r="A159">
        <v>11293</v>
      </c>
      <c r="B159" t="s">
        <v>1339</v>
      </c>
      <c r="C159" t="s">
        <v>1340</v>
      </c>
      <c r="D159" t="s">
        <v>1341</v>
      </c>
      <c r="E159" t="s">
        <v>1342</v>
      </c>
      <c r="F159" t="s">
        <v>436</v>
      </c>
      <c r="G159" t="s">
        <v>437</v>
      </c>
      <c r="H159" t="s">
        <v>619</v>
      </c>
      <c r="I159" s="74">
        <v>7</v>
      </c>
      <c r="J159" s="74">
        <v>0</v>
      </c>
      <c r="K159" s="74">
        <v>0</v>
      </c>
      <c r="L159" s="74">
        <v>7</v>
      </c>
      <c r="M159" s="74">
        <v>0.14638739983882801</v>
      </c>
      <c r="P159" t="s">
        <v>439</v>
      </c>
      <c r="Q159" t="s">
        <v>451</v>
      </c>
      <c r="R159" t="s">
        <v>1343</v>
      </c>
      <c r="T159" t="s">
        <v>443</v>
      </c>
      <c r="U159" s="75">
        <v>44981</v>
      </c>
      <c r="V159" t="s">
        <v>1345</v>
      </c>
      <c r="W159" t="s">
        <v>445</v>
      </c>
      <c r="X159" t="s">
        <v>455</v>
      </c>
    </row>
    <row r="160" spans="1:24">
      <c r="A160">
        <v>10547</v>
      </c>
      <c r="B160" t="s">
        <v>1761</v>
      </c>
      <c r="C160" t="s">
        <v>1891</v>
      </c>
      <c r="D160" t="s">
        <v>1892</v>
      </c>
      <c r="E160" t="s">
        <v>1893</v>
      </c>
      <c r="F160" t="s">
        <v>450</v>
      </c>
      <c r="G160" t="s">
        <v>437</v>
      </c>
      <c r="H160" t="s">
        <v>438</v>
      </c>
      <c r="I160" s="74">
        <v>77</v>
      </c>
      <c r="J160" s="74">
        <v>51</v>
      </c>
      <c r="K160" s="74">
        <v>26</v>
      </c>
      <c r="L160" s="74">
        <v>0</v>
      </c>
      <c r="M160" s="74">
        <v>2.0718478729248</v>
      </c>
      <c r="N160" s="75">
        <v>44196</v>
      </c>
      <c r="P160" t="s">
        <v>469</v>
      </c>
      <c r="R160" t="s">
        <v>1894</v>
      </c>
      <c r="S160" t="s">
        <v>1895</v>
      </c>
      <c r="T160" t="s">
        <v>443</v>
      </c>
      <c r="U160" s="75">
        <v>43539</v>
      </c>
      <c r="V160" t="s">
        <v>1896</v>
      </c>
      <c r="W160" t="s">
        <v>450</v>
      </c>
      <c r="X160" t="s">
        <v>455</v>
      </c>
    </row>
    <row r="161" spans="1:24">
      <c r="A161">
        <v>10988</v>
      </c>
      <c r="B161" t="s">
        <v>1357</v>
      </c>
      <c r="C161" t="s">
        <v>1358</v>
      </c>
      <c r="D161" t="s">
        <v>1359</v>
      </c>
      <c r="F161" t="s">
        <v>436</v>
      </c>
      <c r="G161" t="s">
        <v>437</v>
      </c>
      <c r="H161" t="s">
        <v>438</v>
      </c>
      <c r="I161" s="74">
        <v>1</v>
      </c>
      <c r="J161" s="74">
        <v>0</v>
      </c>
      <c r="K161" s="74">
        <v>0</v>
      </c>
      <c r="L161" s="74">
        <v>1</v>
      </c>
      <c r="M161" s="74">
        <v>0.10004133154278901</v>
      </c>
      <c r="P161" t="s">
        <v>439</v>
      </c>
      <c r="Q161" t="s">
        <v>451</v>
      </c>
      <c r="R161" t="s">
        <v>1360</v>
      </c>
      <c r="T161" t="s">
        <v>443</v>
      </c>
      <c r="U161" s="75">
        <v>44284</v>
      </c>
      <c r="V161" t="s">
        <v>1361</v>
      </c>
      <c r="W161" t="s">
        <v>445</v>
      </c>
      <c r="X161" t="s">
        <v>446</v>
      </c>
    </row>
    <row r="162" spans="1:24">
      <c r="A162">
        <v>10427</v>
      </c>
      <c r="B162" t="s">
        <v>1357</v>
      </c>
      <c r="C162" t="s">
        <v>1362</v>
      </c>
      <c r="D162" t="s">
        <v>1363</v>
      </c>
      <c r="E162" t="s">
        <v>1364</v>
      </c>
      <c r="F162" t="s">
        <v>450</v>
      </c>
      <c r="G162" t="s">
        <v>437</v>
      </c>
      <c r="H162" t="s">
        <v>438</v>
      </c>
      <c r="I162" s="74">
        <v>1</v>
      </c>
      <c r="J162" s="74">
        <v>0</v>
      </c>
      <c r="K162" s="74">
        <v>1</v>
      </c>
      <c r="L162" s="74">
        <v>0</v>
      </c>
      <c r="M162" s="74">
        <v>6.3685009002685505E-2</v>
      </c>
      <c r="N162" s="75">
        <v>44012</v>
      </c>
      <c r="P162" t="s">
        <v>439</v>
      </c>
      <c r="Q162" t="s">
        <v>440</v>
      </c>
      <c r="R162" t="s">
        <v>1365</v>
      </c>
      <c r="S162" t="s">
        <v>1366</v>
      </c>
      <c r="T162" t="s">
        <v>443</v>
      </c>
      <c r="U162" s="75">
        <v>43314</v>
      </c>
      <c r="V162" t="s">
        <v>1367</v>
      </c>
      <c r="W162" t="s">
        <v>450</v>
      </c>
      <c r="X162" t="s">
        <v>455</v>
      </c>
    </row>
    <row r="163" spans="1:24">
      <c r="A163">
        <v>10355</v>
      </c>
      <c r="B163" t="s">
        <v>1357</v>
      </c>
      <c r="C163" t="s">
        <v>1368</v>
      </c>
      <c r="D163" t="s">
        <v>1369</v>
      </c>
      <c r="E163" t="s">
        <v>1370</v>
      </c>
      <c r="F163" t="s">
        <v>450</v>
      </c>
      <c r="G163" t="s">
        <v>437</v>
      </c>
      <c r="H163" t="s">
        <v>438</v>
      </c>
      <c r="I163" s="74">
        <v>1</v>
      </c>
      <c r="J163" s="74">
        <v>0</v>
      </c>
      <c r="K163" s="74">
        <v>1</v>
      </c>
      <c r="L163" s="74">
        <v>0</v>
      </c>
      <c r="M163" s="74">
        <v>8.3213355255127006E-2</v>
      </c>
      <c r="N163" s="75">
        <v>44012</v>
      </c>
      <c r="P163" t="s">
        <v>439</v>
      </c>
      <c r="Q163" t="s">
        <v>440</v>
      </c>
      <c r="R163" t="s">
        <v>1371</v>
      </c>
      <c r="S163" t="s">
        <v>1372</v>
      </c>
      <c r="T163" t="s">
        <v>443</v>
      </c>
      <c r="U163" s="75">
        <v>43132</v>
      </c>
      <c r="V163" t="s">
        <v>1373</v>
      </c>
      <c r="W163" t="s">
        <v>450</v>
      </c>
      <c r="X163" t="s">
        <v>455</v>
      </c>
    </row>
    <row r="164" spans="1:24">
      <c r="A164">
        <v>10967</v>
      </c>
      <c r="B164" t="s">
        <v>1357</v>
      </c>
      <c r="C164" t="s">
        <v>1374</v>
      </c>
      <c r="D164" t="s">
        <v>1375</v>
      </c>
      <c r="E164" t="s">
        <v>608</v>
      </c>
      <c r="F164" t="s">
        <v>450</v>
      </c>
      <c r="G164" t="s">
        <v>437</v>
      </c>
      <c r="H164" t="s">
        <v>438</v>
      </c>
      <c r="I164" s="74">
        <v>73</v>
      </c>
      <c r="J164" s="74">
        <v>20</v>
      </c>
      <c r="K164" s="74">
        <v>40</v>
      </c>
      <c r="L164" s="74">
        <v>13</v>
      </c>
      <c r="M164" s="74">
        <v>2.7560663133639101</v>
      </c>
      <c r="N164" s="75">
        <v>44651</v>
      </c>
      <c r="P164" t="s">
        <v>469</v>
      </c>
      <c r="R164" t="s">
        <v>1376</v>
      </c>
      <c r="S164" t="s">
        <v>1377</v>
      </c>
      <c r="T164" t="s">
        <v>443</v>
      </c>
      <c r="U164" s="75">
        <v>44454</v>
      </c>
      <c r="V164" t="s">
        <v>1378</v>
      </c>
      <c r="W164" t="s">
        <v>450</v>
      </c>
      <c r="X164" t="s">
        <v>455</v>
      </c>
    </row>
    <row r="165" spans="1:24">
      <c r="A165">
        <v>11256</v>
      </c>
      <c r="B165" t="s">
        <v>1379</v>
      </c>
      <c r="C165" t="s">
        <v>1380</v>
      </c>
      <c r="D165" t="s">
        <v>1381</v>
      </c>
      <c r="F165" t="s">
        <v>436</v>
      </c>
      <c r="G165" t="s">
        <v>437</v>
      </c>
      <c r="H165" t="s">
        <v>438</v>
      </c>
      <c r="I165" s="74">
        <v>2</v>
      </c>
      <c r="J165" s="74">
        <v>0</v>
      </c>
      <c r="K165" s="74">
        <v>0</v>
      </c>
      <c r="L165" s="74">
        <v>2</v>
      </c>
      <c r="M165" s="74">
        <v>0.122742187754537</v>
      </c>
      <c r="P165" t="s">
        <v>439</v>
      </c>
      <c r="Q165" t="s">
        <v>451</v>
      </c>
      <c r="R165" t="s">
        <v>1382</v>
      </c>
      <c r="S165" t="s">
        <v>1383</v>
      </c>
      <c r="T165" t="s">
        <v>443</v>
      </c>
      <c r="U165" s="75">
        <v>44788</v>
      </c>
      <c r="V165" t="s">
        <v>1384</v>
      </c>
      <c r="W165" t="s">
        <v>445</v>
      </c>
      <c r="X165" t="s">
        <v>446</v>
      </c>
    </row>
    <row r="166" spans="1:24">
      <c r="A166">
        <v>10748</v>
      </c>
      <c r="B166" t="s">
        <v>1385</v>
      </c>
      <c r="C166" t="s">
        <v>1386</v>
      </c>
      <c r="D166" t="s">
        <v>1387</v>
      </c>
      <c r="E166" t="s">
        <v>1388</v>
      </c>
      <c r="F166" t="s">
        <v>450</v>
      </c>
      <c r="G166" t="s">
        <v>437</v>
      </c>
      <c r="H166" t="s">
        <v>619</v>
      </c>
      <c r="I166" s="74">
        <v>1</v>
      </c>
      <c r="J166" s="74">
        <v>0</v>
      </c>
      <c r="K166" s="74">
        <v>1</v>
      </c>
      <c r="L166" s="74">
        <v>0</v>
      </c>
      <c r="M166" s="74">
        <v>0.14672706076314601</v>
      </c>
      <c r="N166" s="75">
        <v>44651</v>
      </c>
      <c r="P166" t="s">
        <v>439</v>
      </c>
      <c r="Q166" t="s">
        <v>440</v>
      </c>
      <c r="R166" t="s">
        <v>1389</v>
      </c>
      <c r="S166" t="s">
        <v>1390</v>
      </c>
      <c r="T166" t="s">
        <v>443</v>
      </c>
      <c r="U166" s="75">
        <v>43720</v>
      </c>
      <c r="V166" t="s">
        <v>1391</v>
      </c>
      <c r="W166" t="s">
        <v>450</v>
      </c>
      <c r="X166" t="s">
        <v>446</v>
      </c>
    </row>
    <row r="167" spans="1:24">
      <c r="A167">
        <v>10989</v>
      </c>
      <c r="B167" t="s">
        <v>1392</v>
      </c>
      <c r="C167" t="s">
        <v>1393</v>
      </c>
      <c r="D167" t="s">
        <v>1394</v>
      </c>
      <c r="E167" t="s">
        <v>1395</v>
      </c>
      <c r="F167" t="s">
        <v>436</v>
      </c>
      <c r="G167" t="s">
        <v>437</v>
      </c>
      <c r="H167" t="s">
        <v>438</v>
      </c>
      <c r="I167" s="74">
        <v>2</v>
      </c>
      <c r="J167" s="74">
        <v>0</v>
      </c>
      <c r="K167" s="74">
        <v>0</v>
      </c>
      <c r="L167" s="74">
        <v>2</v>
      </c>
      <c r="M167" s="74">
        <v>9.2718787556113E-2</v>
      </c>
      <c r="P167" t="s">
        <v>439</v>
      </c>
      <c r="Q167" t="s">
        <v>451</v>
      </c>
      <c r="R167" t="s">
        <v>1396</v>
      </c>
      <c r="S167" t="s">
        <v>1397</v>
      </c>
      <c r="T167" t="s">
        <v>443</v>
      </c>
      <c r="U167" s="75">
        <v>44281</v>
      </c>
      <c r="V167" t="s">
        <v>1398</v>
      </c>
      <c r="W167" t="s">
        <v>445</v>
      </c>
      <c r="X167" t="s">
        <v>446</v>
      </c>
    </row>
    <row r="168" spans="1:24">
      <c r="A168">
        <v>11028</v>
      </c>
      <c r="B168" t="s">
        <v>1399</v>
      </c>
      <c r="C168" t="s">
        <v>1400</v>
      </c>
      <c r="D168" t="s">
        <v>1401</v>
      </c>
      <c r="E168" t="s">
        <v>1402</v>
      </c>
      <c r="F168" t="s">
        <v>436</v>
      </c>
      <c r="G168" t="s">
        <v>437</v>
      </c>
      <c r="H168" t="s">
        <v>438</v>
      </c>
      <c r="I168" s="74">
        <v>4</v>
      </c>
      <c r="J168" s="74">
        <v>0</v>
      </c>
      <c r="K168" s="74">
        <v>0</v>
      </c>
      <c r="L168" s="74">
        <v>4</v>
      </c>
      <c r="M168" s="74">
        <v>5.1974969848095798E-2</v>
      </c>
      <c r="P168" t="s">
        <v>762</v>
      </c>
      <c r="Q168" t="s">
        <v>763</v>
      </c>
      <c r="R168" t="s">
        <v>1403</v>
      </c>
      <c r="S168" t="s">
        <v>1404</v>
      </c>
      <c r="T168" t="s">
        <v>443</v>
      </c>
      <c r="U168" s="75">
        <v>44366</v>
      </c>
      <c r="V168" t="s">
        <v>1405</v>
      </c>
      <c r="W168" t="s">
        <v>445</v>
      </c>
      <c r="X168" t="s">
        <v>446</v>
      </c>
    </row>
    <row r="169" spans="1:24">
      <c r="A169">
        <v>10337</v>
      </c>
      <c r="B169" t="s">
        <v>1406</v>
      </c>
      <c r="C169" t="s">
        <v>1430</v>
      </c>
      <c r="D169" t="s">
        <v>1431</v>
      </c>
      <c r="E169" t="s">
        <v>1432</v>
      </c>
      <c r="F169" t="s">
        <v>450</v>
      </c>
      <c r="G169" t="s">
        <v>437</v>
      </c>
      <c r="H169" t="s">
        <v>438</v>
      </c>
      <c r="I169" s="74">
        <v>2</v>
      </c>
      <c r="J169" s="74">
        <v>0</v>
      </c>
      <c r="K169" s="74">
        <v>2</v>
      </c>
      <c r="L169" s="74">
        <v>0</v>
      </c>
      <c r="M169" s="74">
        <v>0.316858831787109</v>
      </c>
      <c r="N169" s="75">
        <v>44104</v>
      </c>
      <c r="P169" t="s">
        <v>439</v>
      </c>
      <c r="Q169" t="s">
        <v>440</v>
      </c>
      <c r="R169" t="s">
        <v>1433</v>
      </c>
      <c r="S169" t="s">
        <v>1434</v>
      </c>
      <c r="T169" t="s">
        <v>443</v>
      </c>
      <c r="U169" s="75">
        <v>43104</v>
      </c>
      <c r="V169" t="s">
        <v>1435</v>
      </c>
      <c r="W169" t="s">
        <v>450</v>
      </c>
      <c r="X169" t="s">
        <v>455</v>
      </c>
    </row>
    <row r="170" spans="1:24">
      <c r="A170">
        <v>11201</v>
      </c>
      <c r="B170" t="s">
        <v>1406</v>
      </c>
      <c r="C170" t="s">
        <v>1407</v>
      </c>
      <c r="D170" t="s">
        <v>1408</v>
      </c>
      <c r="E170" t="s">
        <v>1409</v>
      </c>
      <c r="F170" t="s">
        <v>436</v>
      </c>
      <c r="G170" t="s">
        <v>437</v>
      </c>
      <c r="H170" t="s">
        <v>438</v>
      </c>
      <c r="I170" s="74">
        <v>1</v>
      </c>
      <c r="J170" s="74">
        <v>0</v>
      </c>
      <c r="K170" s="74">
        <v>0</v>
      </c>
      <c r="L170" s="74">
        <v>1</v>
      </c>
      <c r="M170" s="74">
        <v>8.73775491730958E-2</v>
      </c>
      <c r="P170" t="s">
        <v>439</v>
      </c>
      <c r="Q170" t="s">
        <v>451</v>
      </c>
      <c r="R170" t="s">
        <v>1410</v>
      </c>
      <c r="T170" t="s">
        <v>443</v>
      </c>
      <c r="U170" s="75">
        <v>44596</v>
      </c>
      <c r="V170" t="s">
        <v>1411</v>
      </c>
      <c r="W170" t="s">
        <v>445</v>
      </c>
      <c r="X170" t="s">
        <v>446</v>
      </c>
    </row>
    <row r="171" spans="1:24">
      <c r="A171">
        <v>10885</v>
      </c>
      <c r="B171" t="s">
        <v>1406</v>
      </c>
      <c r="C171" t="s">
        <v>1412</v>
      </c>
      <c r="D171" t="s">
        <v>1413</v>
      </c>
      <c r="E171" t="s">
        <v>1414</v>
      </c>
      <c r="F171" t="s">
        <v>436</v>
      </c>
      <c r="G171" t="s">
        <v>437</v>
      </c>
      <c r="H171" t="s">
        <v>438</v>
      </c>
      <c r="I171" s="74">
        <v>1</v>
      </c>
      <c r="J171" s="74">
        <v>0</v>
      </c>
      <c r="K171" s="74">
        <v>0</v>
      </c>
      <c r="L171" s="74">
        <v>1</v>
      </c>
      <c r="M171" s="74">
        <v>6.45870353169994E-2</v>
      </c>
      <c r="P171" t="s">
        <v>439</v>
      </c>
      <c r="Q171" t="s">
        <v>440</v>
      </c>
      <c r="R171" t="s">
        <v>1415</v>
      </c>
      <c r="T171" t="s">
        <v>443</v>
      </c>
      <c r="U171" s="75">
        <v>44089</v>
      </c>
      <c r="V171" t="s">
        <v>1417</v>
      </c>
      <c r="W171" t="s">
        <v>445</v>
      </c>
      <c r="X171" t="s">
        <v>446</v>
      </c>
    </row>
    <row r="172" spans="1:24">
      <c r="A172">
        <v>10933</v>
      </c>
      <c r="B172" t="s">
        <v>1406</v>
      </c>
      <c r="C172" t="s">
        <v>1418</v>
      </c>
      <c r="D172" t="s">
        <v>1419</v>
      </c>
      <c r="E172" t="s">
        <v>1420</v>
      </c>
      <c r="F172" t="s">
        <v>450</v>
      </c>
      <c r="G172" t="s">
        <v>437</v>
      </c>
      <c r="H172" t="s">
        <v>438</v>
      </c>
      <c r="I172" s="74">
        <v>2</v>
      </c>
      <c r="J172" s="74">
        <v>0</v>
      </c>
      <c r="K172" s="74">
        <v>2</v>
      </c>
      <c r="L172" s="74">
        <v>0</v>
      </c>
      <c r="M172" s="74">
        <v>0.87809671664258404</v>
      </c>
      <c r="N172" s="75">
        <v>44834</v>
      </c>
      <c r="P172" t="s">
        <v>439</v>
      </c>
      <c r="Q172" t="s">
        <v>440</v>
      </c>
      <c r="R172" t="s">
        <v>1421</v>
      </c>
      <c r="S172" t="s">
        <v>1422</v>
      </c>
      <c r="T172" t="s">
        <v>443</v>
      </c>
      <c r="U172" s="75">
        <v>44185</v>
      </c>
      <c r="V172" t="s">
        <v>1423</v>
      </c>
      <c r="W172" t="s">
        <v>450</v>
      </c>
      <c r="X172" t="s">
        <v>446</v>
      </c>
    </row>
    <row r="173" spans="1:24">
      <c r="A173">
        <v>10286</v>
      </c>
      <c r="B173" t="s">
        <v>1406</v>
      </c>
      <c r="C173" t="s">
        <v>1424</v>
      </c>
      <c r="D173" t="s">
        <v>1425</v>
      </c>
      <c r="E173" t="s">
        <v>1426</v>
      </c>
      <c r="F173" t="s">
        <v>450</v>
      </c>
      <c r="G173" t="s">
        <v>437</v>
      </c>
      <c r="H173" t="s">
        <v>438</v>
      </c>
      <c r="I173" s="74">
        <v>4</v>
      </c>
      <c r="J173" s="74">
        <v>1</v>
      </c>
      <c r="K173" s="74">
        <v>1</v>
      </c>
      <c r="L173" s="74">
        <v>2</v>
      </c>
      <c r="M173" s="74">
        <v>0.33896201477050802</v>
      </c>
      <c r="N173" s="75">
        <v>44286</v>
      </c>
      <c r="P173" t="s">
        <v>439</v>
      </c>
      <c r="Q173" t="s">
        <v>451</v>
      </c>
      <c r="R173" t="s">
        <v>1427</v>
      </c>
      <c r="S173" t="s">
        <v>1428</v>
      </c>
      <c r="T173" t="s">
        <v>443</v>
      </c>
      <c r="U173" s="75">
        <v>43276</v>
      </c>
      <c r="V173" t="s">
        <v>1429</v>
      </c>
      <c r="W173" t="s">
        <v>450</v>
      </c>
      <c r="X173" t="s">
        <v>455</v>
      </c>
    </row>
    <row r="174" spans="1:24">
      <c r="A174">
        <v>11138</v>
      </c>
      <c r="B174" t="s">
        <v>1436</v>
      </c>
      <c r="C174" t="s">
        <v>1447</v>
      </c>
      <c r="D174" t="s">
        <v>1448</v>
      </c>
      <c r="E174" t="s">
        <v>1449</v>
      </c>
      <c r="F174" t="s">
        <v>436</v>
      </c>
      <c r="G174" t="s">
        <v>437</v>
      </c>
      <c r="H174" t="s">
        <v>438</v>
      </c>
      <c r="I174" s="74">
        <v>1</v>
      </c>
      <c r="J174" s="74">
        <v>0</v>
      </c>
      <c r="K174" s="74">
        <v>0</v>
      </c>
      <c r="L174" s="74">
        <v>1</v>
      </c>
      <c r="M174" s="74">
        <v>5.0695088065653503E-2</v>
      </c>
      <c r="P174" t="s">
        <v>439</v>
      </c>
      <c r="Q174" t="s">
        <v>451</v>
      </c>
      <c r="R174" t="s">
        <v>1450</v>
      </c>
      <c r="T174" t="s">
        <v>443</v>
      </c>
      <c r="U174" s="75">
        <v>44505</v>
      </c>
      <c r="V174" t="s">
        <v>1452</v>
      </c>
      <c r="W174" t="s">
        <v>445</v>
      </c>
      <c r="X174" t="s">
        <v>446</v>
      </c>
    </row>
    <row r="175" spans="1:24">
      <c r="A175">
        <v>10869</v>
      </c>
      <c r="B175" t="s">
        <v>1436</v>
      </c>
      <c r="C175" t="s">
        <v>1476</v>
      </c>
      <c r="D175" t="s">
        <v>1477</v>
      </c>
      <c r="E175" t="s">
        <v>1478</v>
      </c>
      <c r="F175" t="s">
        <v>436</v>
      </c>
      <c r="G175" t="s">
        <v>437</v>
      </c>
      <c r="H175" t="s">
        <v>438</v>
      </c>
      <c r="I175" s="74">
        <v>1</v>
      </c>
      <c r="J175" s="74">
        <v>0</v>
      </c>
      <c r="K175" s="74">
        <v>0</v>
      </c>
      <c r="L175" s="74">
        <v>1</v>
      </c>
      <c r="M175" s="74">
        <v>0.109290235622732</v>
      </c>
      <c r="P175" t="s">
        <v>439</v>
      </c>
      <c r="Q175" t="s">
        <v>451</v>
      </c>
      <c r="R175" t="s">
        <v>1479</v>
      </c>
      <c r="S175" t="s">
        <v>1480</v>
      </c>
      <c r="T175" t="s">
        <v>443</v>
      </c>
      <c r="U175" s="75">
        <v>44081</v>
      </c>
      <c r="V175" t="s">
        <v>1481</v>
      </c>
      <c r="W175" t="s">
        <v>445</v>
      </c>
      <c r="X175" t="s">
        <v>446</v>
      </c>
    </row>
    <row r="176" spans="1:24">
      <c r="A176">
        <v>11184</v>
      </c>
      <c r="B176" t="s">
        <v>1436</v>
      </c>
      <c r="C176" t="s">
        <v>1437</v>
      </c>
      <c r="D176" t="s">
        <v>1438</v>
      </c>
      <c r="E176" t="s">
        <v>1439</v>
      </c>
      <c r="F176" t="s">
        <v>436</v>
      </c>
      <c r="G176" t="s">
        <v>437</v>
      </c>
      <c r="H176" t="s">
        <v>438</v>
      </c>
      <c r="I176" s="74">
        <v>1</v>
      </c>
      <c r="J176" s="74">
        <v>0</v>
      </c>
      <c r="K176" s="74">
        <v>0</v>
      </c>
      <c r="L176" s="74">
        <v>1</v>
      </c>
      <c r="M176" s="74">
        <v>1.10018689328149E-2</v>
      </c>
      <c r="P176" t="s">
        <v>439</v>
      </c>
      <c r="Q176" t="s">
        <v>451</v>
      </c>
      <c r="R176" t="s">
        <v>1440</v>
      </c>
      <c r="T176" t="s">
        <v>443</v>
      </c>
      <c r="U176" s="75">
        <v>44503</v>
      </c>
      <c r="V176" t="s">
        <v>1441</v>
      </c>
      <c r="W176" t="s">
        <v>445</v>
      </c>
      <c r="X176" t="s">
        <v>446</v>
      </c>
    </row>
    <row r="177" spans="1:24">
      <c r="A177">
        <v>11220</v>
      </c>
      <c r="B177" t="s">
        <v>1436</v>
      </c>
      <c r="C177" t="s">
        <v>1464</v>
      </c>
      <c r="D177" t="s">
        <v>1465</v>
      </c>
      <c r="E177" t="s">
        <v>1466</v>
      </c>
      <c r="F177" t="s">
        <v>436</v>
      </c>
      <c r="G177" t="s">
        <v>437</v>
      </c>
      <c r="H177" t="s">
        <v>438</v>
      </c>
      <c r="I177" s="74">
        <v>1</v>
      </c>
      <c r="J177" s="74">
        <v>0</v>
      </c>
      <c r="K177" s="74">
        <v>0</v>
      </c>
      <c r="L177" s="74">
        <v>1</v>
      </c>
      <c r="M177" s="74">
        <v>6.0931801449744302E-3</v>
      </c>
      <c r="P177" t="s">
        <v>439</v>
      </c>
      <c r="Q177" t="s">
        <v>451</v>
      </c>
      <c r="R177" t="s">
        <v>1467</v>
      </c>
      <c r="S177" t="s">
        <v>1468</v>
      </c>
      <c r="T177" t="s">
        <v>443</v>
      </c>
      <c r="U177" s="75">
        <v>44746</v>
      </c>
      <c r="V177" t="s">
        <v>1469</v>
      </c>
      <c r="W177" t="s">
        <v>445</v>
      </c>
      <c r="X177" t="s">
        <v>446</v>
      </c>
    </row>
    <row r="178" spans="1:24">
      <c r="A178">
        <v>10607</v>
      </c>
      <c r="B178" t="s">
        <v>1436</v>
      </c>
      <c r="C178" t="s">
        <v>1458</v>
      </c>
      <c r="D178" t="s">
        <v>1459</v>
      </c>
      <c r="E178" t="s">
        <v>1460</v>
      </c>
      <c r="F178" t="s">
        <v>436</v>
      </c>
      <c r="G178" t="s">
        <v>437</v>
      </c>
      <c r="H178" t="s">
        <v>438</v>
      </c>
      <c r="I178" s="74">
        <v>1</v>
      </c>
      <c r="J178" s="74">
        <v>0</v>
      </c>
      <c r="K178" s="74">
        <v>0</v>
      </c>
      <c r="L178" s="74">
        <v>1</v>
      </c>
      <c r="M178" s="74">
        <v>7.4179216003417994E-2</v>
      </c>
      <c r="P178" t="s">
        <v>439</v>
      </c>
      <c r="Q178" t="s">
        <v>440</v>
      </c>
      <c r="R178" t="s">
        <v>1461</v>
      </c>
      <c r="S178" t="s">
        <v>1462</v>
      </c>
      <c r="T178" t="s">
        <v>443</v>
      </c>
      <c r="U178" s="75">
        <v>43601</v>
      </c>
      <c r="V178" t="s">
        <v>1463</v>
      </c>
      <c r="W178" t="s">
        <v>445</v>
      </c>
      <c r="X178" t="s">
        <v>446</v>
      </c>
    </row>
    <row r="179" spans="1:24">
      <c r="A179">
        <v>10915</v>
      </c>
      <c r="B179" t="s">
        <v>1436</v>
      </c>
      <c r="C179" t="s">
        <v>1453</v>
      </c>
      <c r="D179" t="s">
        <v>1454</v>
      </c>
      <c r="E179" t="s">
        <v>1455</v>
      </c>
      <c r="F179" t="s">
        <v>436</v>
      </c>
      <c r="G179" t="s">
        <v>437</v>
      </c>
      <c r="H179" t="s">
        <v>438</v>
      </c>
      <c r="I179" s="74">
        <v>2</v>
      </c>
      <c r="J179" s="74">
        <v>0</v>
      </c>
      <c r="K179" s="74">
        <v>0</v>
      </c>
      <c r="L179" s="74">
        <v>2</v>
      </c>
      <c r="M179" s="74">
        <v>3.0183335491923501E-2</v>
      </c>
      <c r="P179" t="s">
        <v>439</v>
      </c>
      <c r="Q179" t="s">
        <v>451</v>
      </c>
      <c r="R179" t="s">
        <v>1456</v>
      </c>
      <c r="T179" t="s">
        <v>443</v>
      </c>
      <c r="U179" s="75">
        <v>44141</v>
      </c>
      <c r="V179" t="s">
        <v>1457</v>
      </c>
      <c r="W179" t="s">
        <v>445</v>
      </c>
      <c r="X179" t="s">
        <v>446</v>
      </c>
    </row>
    <row r="180" spans="1:24">
      <c r="A180">
        <v>10949</v>
      </c>
      <c r="B180" t="s">
        <v>1436</v>
      </c>
      <c r="C180" t="s">
        <v>1442</v>
      </c>
      <c r="D180" t="s">
        <v>1443</v>
      </c>
      <c r="E180" t="s">
        <v>1444</v>
      </c>
      <c r="F180" t="s">
        <v>436</v>
      </c>
      <c r="G180" t="s">
        <v>437</v>
      </c>
      <c r="H180" t="s">
        <v>438</v>
      </c>
      <c r="I180" s="74">
        <v>3</v>
      </c>
      <c r="J180" s="74">
        <v>0</v>
      </c>
      <c r="K180" s="74">
        <v>0</v>
      </c>
      <c r="L180" s="74">
        <v>3</v>
      </c>
      <c r="M180" s="74">
        <v>6.0124694480925202E-2</v>
      </c>
      <c r="P180" t="s">
        <v>439</v>
      </c>
      <c r="Q180" t="s">
        <v>451</v>
      </c>
      <c r="R180" t="s">
        <v>1445</v>
      </c>
      <c r="T180" t="s">
        <v>443</v>
      </c>
      <c r="U180" s="75">
        <v>44243</v>
      </c>
      <c r="V180" t="s">
        <v>1446</v>
      </c>
      <c r="W180" t="s">
        <v>445</v>
      </c>
      <c r="X180" t="s">
        <v>446</v>
      </c>
    </row>
    <row r="181" spans="1:24">
      <c r="A181">
        <v>10436</v>
      </c>
      <c r="B181" t="s">
        <v>1436</v>
      </c>
      <c r="C181" t="s">
        <v>1482</v>
      </c>
      <c r="D181" t="s">
        <v>1483</v>
      </c>
      <c r="E181" t="s">
        <v>1484</v>
      </c>
      <c r="F181" t="s">
        <v>450</v>
      </c>
      <c r="G181" t="s">
        <v>437</v>
      </c>
      <c r="H181" t="s">
        <v>438</v>
      </c>
      <c r="I181" s="74">
        <v>1</v>
      </c>
      <c r="J181" s="74">
        <v>0</v>
      </c>
      <c r="K181" s="74">
        <v>1</v>
      </c>
      <c r="L181" s="74">
        <v>0</v>
      </c>
      <c r="M181" s="74">
        <v>5.3832491302490203E-2</v>
      </c>
      <c r="N181" s="75">
        <v>43555</v>
      </c>
      <c r="P181" t="s">
        <v>439</v>
      </c>
      <c r="Q181" t="s">
        <v>440</v>
      </c>
      <c r="R181" t="s">
        <v>1485</v>
      </c>
      <c r="S181" t="s">
        <v>1486</v>
      </c>
      <c r="T181" t="s">
        <v>443</v>
      </c>
      <c r="U181" s="75">
        <v>43332</v>
      </c>
      <c r="V181" t="s">
        <v>1487</v>
      </c>
      <c r="W181" t="s">
        <v>450</v>
      </c>
      <c r="X181" t="s">
        <v>446</v>
      </c>
    </row>
    <row r="182" spans="1:24">
      <c r="A182">
        <v>11162</v>
      </c>
      <c r="B182" t="s">
        <v>1436</v>
      </c>
      <c r="C182" t="s">
        <v>1488</v>
      </c>
      <c r="D182" t="s">
        <v>1489</v>
      </c>
      <c r="E182" t="s">
        <v>1490</v>
      </c>
      <c r="F182" t="s">
        <v>436</v>
      </c>
      <c r="G182" t="s">
        <v>437</v>
      </c>
      <c r="H182" t="s">
        <v>438</v>
      </c>
      <c r="I182" s="74">
        <v>24</v>
      </c>
      <c r="J182" s="74">
        <v>0</v>
      </c>
      <c r="K182" s="74">
        <v>0</v>
      </c>
      <c r="L182" s="74">
        <v>24</v>
      </c>
      <c r="M182" s="74">
        <v>0.47283165956477902</v>
      </c>
      <c r="P182" t="s">
        <v>469</v>
      </c>
      <c r="R182" t="s">
        <v>1491</v>
      </c>
      <c r="S182" t="s">
        <v>1492</v>
      </c>
      <c r="T182" t="s">
        <v>443</v>
      </c>
      <c r="U182" s="75">
        <v>44883</v>
      </c>
      <c r="V182" t="s">
        <v>1493</v>
      </c>
      <c r="W182" t="s">
        <v>445</v>
      </c>
      <c r="X182" t="s">
        <v>446</v>
      </c>
    </row>
    <row r="183" spans="1:24">
      <c r="A183">
        <v>10675</v>
      </c>
      <c r="B183" t="s">
        <v>1436</v>
      </c>
      <c r="C183" t="s">
        <v>1494</v>
      </c>
      <c r="D183" t="s">
        <v>1495</v>
      </c>
      <c r="E183" t="s">
        <v>1496</v>
      </c>
      <c r="F183" t="s">
        <v>436</v>
      </c>
      <c r="G183" t="s">
        <v>437</v>
      </c>
      <c r="H183" t="s">
        <v>438</v>
      </c>
      <c r="I183" s="74">
        <v>13</v>
      </c>
      <c r="J183" s="74">
        <v>0</v>
      </c>
      <c r="K183" s="74">
        <v>0</v>
      </c>
      <c r="L183" s="74">
        <v>13</v>
      </c>
      <c r="M183" s="74">
        <v>1.3270551780700699</v>
      </c>
      <c r="P183" t="s">
        <v>439</v>
      </c>
      <c r="Q183" t="s">
        <v>451</v>
      </c>
      <c r="R183" t="s">
        <v>1497</v>
      </c>
      <c r="S183" t="s">
        <v>1498</v>
      </c>
      <c r="T183" t="s">
        <v>443</v>
      </c>
      <c r="U183" s="75">
        <v>42926</v>
      </c>
      <c r="V183" t="s">
        <v>1499</v>
      </c>
      <c r="W183" t="s">
        <v>599</v>
      </c>
      <c r="X183" t="s">
        <v>455</v>
      </c>
    </row>
    <row r="184" spans="1:24">
      <c r="A184">
        <v>11043</v>
      </c>
      <c r="B184" t="s">
        <v>1436</v>
      </c>
      <c r="C184" t="s">
        <v>1476</v>
      </c>
      <c r="D184" t="s">
        <v>1500</v>
      </c>
      <c r="F184" t="s">
        <v>450</v>
      </c>
      <c r="H184" t="s">
        <v>438</v>
      </c>
      <c r="I184" s="74">
        <v>1</v>
      </c>
      <c r="J184" s="74">
        <v>0</v>
      </c>
      <c r="K184" s="74">
        <v>1</v>
      </c>
      <c r="L184" s="74">
        <v>0</v>
      </c>
      <c r="M184" s="74">
        <v>0.11079338333722499</v>
      </c>
      <c r="N184" s="75">
        <v>45016</v>
      </c>
      <c r="P184" t="s">
        <v>439</v>
      </c>
      <c r="Q184" t="s">
        <v>451</v>
      </c>
      <c r="R184" t="s">
        <v>1501</v>
      </c>
      <c r="S184" t="s">
        <v>1480</v>
      </c>
      <c r="T184" t="s">
        <v>443</v>
      </c>
      <c r="U184" s="75">
        <v>44459</v>
      </c>
      <c r="V184" t="s">
        <v>1502</v>
      </c>
      <c r="W184" t="s">
        <v>450</v>
      </c>
    </row>
    <row r="185" spans="1:24">
      <c r="A185">
        <v>11088</v>
      </c>
      <c r="B185" t="s">
        <v>1503</v>
      </c>
      <c r="C185" t="s">
        <v>1504</v>
      </c>
      <c r="D185" t="s">
        <v>1505</v>
      </c>
      <c r="E185" t="s">
        <v>713</v>
      </c>
      <c r="F185" t="s">
        <v>450</v>
      </c>
      <c r="G185" t="s">
        <v>437</v>
      </c>
      <c r="H185" t="s">
        <v>619</v>
      </c>
      <c r="I185" s="74">
        <v>82</v>
      </c>
      <c r="J185" s="74">
        <v>19</v>
      </c>
      <c r="K185" s="74">
        <v>50</v>
      </c>
      <c r="L185" s="74">
        <v>13</v>
      </c>
      <c r="M185" s="74">
        <v>3.8532154011439199</v>
      </c>
      <c r="N185" s="75">
        <v>44651</v>
      </c>
      <c r="P185" t="s">
        <v>469</v>
      </c>
      <c r="R185" t="s">
        <v>1506</v>
      </c>
      <c r="S185" t="s">
        <v>1507</v>
      </c>
      <c r="T185" t="s">
        <v>443</v>
      </c>
      <c r="U185" s="75">
        <v>44550</v>
      </c>
      <c r="V185" t="s">
        <v>1508</v>
      </c>
      <c r="W185" t="s">
        <v>450</v>
      </c>
      <c r="X185" t="s">
        <v>455</v>
      </c>
    </row>
    <row r="186" spans="1:24">
      <c r="A186">
        <v>11086</v>
      </c>
      <c r="B186" t="s">
        <v>1503</v>
      </c>
      <c r="C186" t="s">
        <v>1509</v>
      </c>
      <c r="D186" t="s">
        <v>1510</v>
      </c>
      <c r="E186" t="s">
        <v>1511</v>
      </c>
      <c r="F186" t="s">
        <v>450</v>
      </c>
      <c r="G186" t="s">
        <v>437</v>
      </c>
      <c r="H186" t="s">
        <v>619</v>
      </c>
      <c r="I186" s="74">
        <v>160</v>
      </c>
      <c r="J186" s="74">
        <v>4</v>
      </c>
      <c r="K186" s="74">
        <v>94</v>
      </c>
      <c r="L186" s="74">
        <v>62</v>
      </c>
      <c r="M186" s="74">
        <v>3.7247106675153798</v>
      </c>
      <c r="N186" s="75">
        <v>44742</v>
      </c>
      <c r="P186" t="s">
        <v>469</v>
      </c>
      <c r="R186" t="s">
        <v>1512</v>
      </c>
      <c r="S186" t="s">
        <v>1513</v>
      </c>
      <c r="T186" t="s">
        <v>443</v>
      </c>
      <c r="U186" s="75">
        <v>44476</v>
      </c>
      <c r="V186" t="s">
        <v>1514</v>
      </c>
      <c r="W186" t="s">
        <v>450</v>
      </c>
      <c r="X186" t="s">
        <v>455</v>
      </c>
    </row>
    <row r="187" spans="1:24">
      <c r="A187">
        <v>11148</v>
      </c>
      <c r="B187" t="s">
        <v>1503</v>
      </c>
      <c r="C187" t="s">
        <v>1515</v>
      </c>
      <c r="D187" t="s">
        <v>1516</v>
      </c>
      <c r="E187" t="s">
        <v>958</v>
      </c>
      <c r="F187" t="s">
        <v>436</v>
      </c>
      <c r="G187" t="s">
        <v>437</v>
      </c>
      <c r="H187" t="s">
        <v>619</v>
      </c>
      <c r="I187" s="74">
        <v>30</v>
      </c>
      <c r="J187" s="74">
        <v>0</v>
      </c>
      <c r="K187" s="74">
        <v>0</v>
      </c>
      <c r="L187" s="74">
        <v>30</v>
      </c>
      <c r="M187" s="74">
        <v>0.80691523309760205</v>
      </c>
      <c r="P187" t="s">
        <v>469</v>
      </c>
      <c r="R187" t="s">
        <v>1517</v>
      </c>
      <c r="T187" t="s">
        <v>443</v>
      </c>
      <c r="U187" s="75">
        <v>44636</v>
      </c>
      <c r="V187" t="s">
        <v>1518</v>
      </c>
      <c r="W187" t="s">
        <v>445</v>
      </c>
      <c r="X187" t="s">
        <v>455</v>
      </c>
    </row>
    <row r="188" spans="1:24">
      <c r="A188">
        <v>10798</v>
      </c>
      <c r="B188" t="s">
        <v>1503</v>
      </c>
      <c r="C188" t="s">
        <v>1519</v>
      </c>
      <c r="D188" t="s">
        <v>1520</v>
      </c>
      <c r="E188" t="s">
        <v>1521</v>
      </c>
      <c r="F188" t="s">
        <v>450</v>
      </c>
      <c r="G188" t="s">
        <v>437</v>
      </c>
      <c r="H188" t="s">
        <v>619</v>
      </c>
      <c r="I188" s="74">
        <v>318</v>
      </c>
      <c r="J188" s="74">
        <v>95</v>
      </c>
      <c r="K188" s="74">
        <v>127</v>
      </c>
      <c r="L188" s="74">
        <v>96</v>
      </c>
      <c r="M188" s="74">
        <v>8.7221920735589702</v>
      </c>
      <c r="N188" s="75">
        <v>44377</v>
      </c>
      <c r="P188" t="s">
        <v>469</v>
      </c>
      <c r="R188" t="s">
        <v>1522</v>
      </c>
      <c r="S188" t="s">
        <v>1523</v>
      </c>
      <c r="T188" t="s">
        <v>443</v>
      </c>
      <c r="U188" s="75">
        <v>43762</v>
      </c>
      <c r="V188" t="s">
        <v>1524</v>
      </c>
      <c r="W188" t="s">
        <v>450</v>
      </c>
      <c r="X188" t="s">
        <v>455</v>
      </c>
    </row>
    <row r="189" spans="1:24">
      <c r="A189">
        <v>11280</v>
      </c>
      <c r="B189" t="s">
        <v>1525</v>
      </c>
      <c r="C189" t="s">
        <v>1526</v>
      </c>
      <c r="D189" t="s">
        <v>1527</v>
      </c>
      <c r="E189" t="s">
        <v>1528</v>
      </c>
      <c r="F189" t="s">
        <v>436</v>
      </c>
      <c r="G189" t="s">
        <v>437</v>
      </c>
      <c r="H189" t="s">
        <v>438</v>
      </c>
      <c r="I189" s="74">
        <v>1</v>
      </c>
      <c r="J189" s="74">
        <v>0</v>
      </c>
      <c r="K189" s="74">
        <v>0</v>
      </c>
      <c r="L189" s="74">
        <v>1</v>
      </c>
      <c r="M189" s="74">
        <v>0.218642769278176</v>
      </c>
      <c r="P189" t="s">
        <v>439</v>
      </c>
      <c r="Q189" t="s">
        <v>451</v>
      </c>
      <c r="R189" t="s">
        <v>1529</v>
      </c>
      <c r="T189" t="s">
        <v>443</v>
      </c>
      <c r="U189" s="75">
        <v>44932</v>
      </c>
      <c r="V189" t="s">
        <v>1530</v>
      </c>
      <c r="W189" t="s">
        <v>445</v>
      </c>
      <c r="X189" t="s">
        <v>446</v>
      </c>
    </row>
    <row r="190" spans="1:24">
      <c r="A190">
        <v>11044</v>
      </c>
      <c r="B190" t="s">
        <v>1531</v>
      </c>
      <c r="C190" t="s">
        <v>1532</v>
      </c>
      <c r="D190" t="s">
        <v>1533</v>
      </c>
      <c r="E190" t="s">
        <v>1534</v>
      </c>
      <c r="F190" t="s">
        <v>436</v>
      </c>
      <c r="G190" t="s">
        <v>437</v>
      </c>
      <c r="H190" t="s">
        <v>438</v>
      </c>
      <c r="I190" s="74">
        <v>1</v>
      </c>
      <c r="J190" s="74">
        <v>0</v>
      </c>
      <c r="K190" s="74">
        <v>0</v>
      </c>
      <c r="L190" s="74">
        <v>1</v>
      </c>
      <c r="M190" s="74">
        <v>8.8374004054915495E-2</v>
      </c>
      <c r="P190" t="s">
        <v>439</v>
      </c>
      <c r="Q190" t="s">
        <v>451</v>
      </c>
      <c r="R190" t="s">
        <v>1535</v>
      </c>
      <c r="T190" t="s">
        <v>443</v>
      </c>
      <c r="U190" s="75">
        <v>44335</v>
      </c>
      <c r="V190" t="s">
        <v>1536</v>
      </c>
      <c r="W190" t="s">
        <v>445</v>
      </c>
      <c r="X190" t="s">
        <v>446</v>
      </c>
    </row>
    <row r="191" spans="1:24">
      <c r="A191">
        <v>11238</v>
      </c>
      <c r="B191" t="s">
        <v>1537</v>
      </c>
      <c r="C191" t="s">
        <v>1538</v>
      </c>
      <c r="D191" t="s">
        <v>1539</v>
      </c>
      <c r="E191" t="s">
        <v>1540</v>
      </c>
      <c r="F191" t="s">
        <v>436</v>
      </c>
      <c r="G191" t="s">
        <v>437</v>
      </c>
      <c r="H191" t="s">
        <v>438</v>
      </c>
      <c r="I191" s="74">
        <v>1</v>
      </c>
      <c r="J191" s="74">
        <v>0</v>
      </c>
      <c r="K191" s="74">
        <v>0</v>
      </c>
      <c r="L191" s="74">
        <v>1</v>
      </c>
      <c r="M191" s="74">
        <v>1.8301052218715901E-2</v>
      </c>
      <c r="P191" t="s">
        <v>439</v>
      </c>
      <c r="Q191" t="s">
        <v>440</v>
      </c>
      <c r="R191" t="s">
        <v>1541</v>
      </c>
      <c r="T191" t="s">
        <v>443</v>
      </c>
      <c r="U191" s="75">
        <v>44713</v>
      </c>
      <c r="V191" t="s">
        <v>1411</v>
      </c>
      <c r="W191" t="s">
        <v>445</v>
      </c>
      <c r="X191" t="s">
        <v>446</v>
      </c>
    </row>
    <row r="192" spans="1:24">
      <c r="A192">
        <v>11269</v>
      </c>
      <c r="B192" t="s">
        <v>1542</v>
      </c>
      <c r="C192" t="s">
        <v>1553</v>
      </c>
      <c r="D192" t="s">
        <v>1554</v>
      </c>
      <c r="E192" t="s">
        <v>1555</v>
      </c>
      <c r="F192" t="s">
        <v>436</v>
      </c>
      <c r="G192" t="s">
        <v>437</v>
      </c>
      <c r="H192" t="s">
        <v>438</v>
      </c>
      <c r="I192" s="74">
        <v>1</v>
      </c>
      <c r="J192" s="74">
        <v>0</v>
      </c>
      <c r="K192" s="74">
        <v>0</v>
      </c>
      <c r="L192" s="74">
        <v>1</v>
      </c>
      <c r="M192" s="74">
        <v>0.112100035817415</v>
      </c>
      <c r="P192" t="s">
        <v>439</v>
      </c>
      <c r="Q192" t="s">
        <v>451</v>
      </c>
      <c r="R192" t="s">
        <v>1556</v>
      </c>
      <c r="T192" t="s">
        <v>443</v>
      </c>
      <c r="U192" s="75">
        <v>44911</v>
      </c>
      <c r="V192" t="s">
        <v>1557</v>
      </c>
      <c r="W192" t="s">
        <v>445</v>
      </c>
      <c r="X192" t="s">
        <v>446</v>
      </c>
    </row>
    <row r="193" spans="1:24">
      <c r="A193">
        <v>10499</v>
      </c>
      <c r="B193" t="s">
        <v>1542</v>
      </c>
      <c r="C193" t="s">
        <v>1558</v>
      </c>
      <c r="D193" t="s">
        <v>1559</v>
      </c>
      <c r="E193" t="s">
        <v>1560</v>
      </c>
      <c r="F193" t="s">
        <v>450</v>
      </c>
      <c r="G193" t="s">
        <v>437</v>
      </c>
      <c r="H193" t="s">
        <v>438</v>
      </c>
      <c r="I193" s="74">
        <v>1</v>
      </c>
      <c r="J193" s="74">
        <v>0</v>
      </c>
      <c r="K193" s="74">
        <v>1</v>
      </c>
      <c r="L193" s="74">
        <v>0</v>
      </c>
      <c r="M193" s="74">
        <v>8.6058552551269499E-2</v>
      </c>
      <c r="N193" s="75">
        <v>44926</v>
      </c>
      <c r="P193" t="s">
        <v>439</v>
      </c>
      <c r="Q193" t="s">
        <v>451</v>
      </c>
      <c r="R193" t="s">
        <v>1561</v>
      </c>
      <c r="S193" t="s">
        <v>1562</v>
      </c>
      <c r="T193" t="s">
        <v>443</v>
      </c>
      <c r="U193" s="75">
        <v>43454</v>
      </c>
      <c r="V193" t="s">
        <v>1563</v>
      </c>
      <c r="W193" t="s">
        <v>450</v>
      </c>
      <c r="X193" t="s">
        <v>455</v>
      </c>
    </row>
    <row r="194" spans="1:24">
      <c r="A194">
        <v>10889</v>
      </c>
      <c r="B194" t="s">
        <v>1542</v>
      </c>
      <c r="C194" t="s">
        <v>1543</v>
      </c>
      <c r="D194" t="s">
        <v>1544</v>
      </c>
      <c r="E194" t="s">
        <v>1545</v>
      </c>
      <c r="F194" t="s">
        <v>450</v>
      </c>
      <c r="G194" t="s">
        <v>437</v>
      </c>
      <c r="H194" t="s">
        <v>438</v>
      </c>
      <c r="I194" s="74">
        <v>3</v>
      </c>
      <c r="J194" s="74">
        <v>1</v>
      </c>
      <c r="K194" s="74">
        <v>2</v>
      </c>
      <c r="L194" s="74">
        <v>0</v>
      </c>
      <c r="M194" s="74">
        <v>0.18413373049896201</v>
      </c>
      <c r="N194" s="75">
        <v>44651</v>
      </c>
      <c r="P194" t="s">
        <v>439</v>
      </c>
      <c r="Q194" t="s">
        <v>451</v>
      </c>
      <c r="R194" t="s">
        <v>1546</v>
      </c>
      <c r="T194" t="s">
        <v>443</v>
      </c>
      <c r="U194" s="75">
        <v>44124</v>
      </c>
      <c r="V194" t="s">
        <v>1547</v>
      </c>
      <c r="W194" t="s">
        <v>450</v>
      </c>
      <c r="X194" t="s">
        <v>446</v>
      </c>
    </row>
    <row r="195" spans="1:24">
      <c r="A195">
        <v>10908</v>
      </c>
      <c r="B195" t="s">
        <v>1542</v>
      </c>
      <c r="C195" t="s">
        <v>1548</v>
      </c>
      <c r="D195" t="s">
        <v>1549</v>
      </c>
      <c r="E195" t="s">
        <v>1550</v>
      </c>
      <c r="F195" t="s">
        <v>436</v>
      </c>
      <c r="G195" t="s">
        <v>437</v>
      </c>
      <c r="H195" t="s">
        <v>438</v>
      </c>
      <c r="I195" s="74">
        <v>1</v>
      </c>
      <c r="J195" s="74">
        <v>0</v>
      </c>
      <c r="K195" s="74">
        <v>0</v>
      </c>
      <c r="L195" s="74">
        <v>1</v>
      </c>
      <c r="M195" s="74">
        <v>9.2063165258986598E-2</v>
      </c>
      <c r="P195" t="s">
        <v>439</v>
      </c>
      <c r="Q195" t="s">
        <v>451</v>
      </c>
      <c r="R195" t="s">
        <v>1551</v>
      </c>
      <c r="T195" t="s">
        <v>443</v>
      </c>
      <c r="U195" s="75">
        <v>43942</v>
      </c>
      <c r="V195" t="s">
        <v>1552</v>
      </c>
      <c r="W195" t="s">
        <v>445</v>
      </c>
      <c r="X195" t="s">
        <v>446</v>
      </c>
    </row>
    <row r="196" spans="1:24">
      <c r="A196">
        <v>10950</v>
      </c>
      <c r="B196" t="s">
        <v>1564</v>
      </c>
      <c r="C196" t="s">
        <v>1565</v>
      </c>
      <c r="D196" t="s">
        <v>1566</v>
      </c>
      <c r="E196" t="s">
        <v>1567</v>
      </c>
      <c r="F196" t="s">
        <v>450</v>
      </c>
      <c r="G196" t="s">
        <v>437</v>
      </c>
      <c r="H196" t="s">
        <v>438</v>
      </c>
      <c r="I196" s="74">
        <v>3</v>
      </c>
      <c r="J196" s="74">
        <v>0</v>
      </c>
      <c r="K196" s="74">
        <v>3</v>
      </c>
      <c r="L196" s="74">
        <v>0</v>
      </c>
      <c r="M196" s="74">
        <v>5.1857120371324499E-2</v>
      </c>
      <c r="N196" s="75">
        <v>44651</v>
      </c>
      <c r="P196" t="s">
        <v>439</v>
      </c>
      <c r="Q196" t="s">
        <v>451</v>
      </c>
      <c r="R196" t="s">
        <v>1568</v>
      </c>
      <c r="S196" t="s">
        <v>1569</v>
      </c>
      <c r="T196" t="s">
        <v>443</v>
      </c>
      <c r="U196" s="75">
        <v>44217</v>
      </c>
      <c r="V196" t="s">
        <v>1570</v>
      </c>
      <c r="W196" t="s">
        <v>450</v>
      </c>
      <c r="X196" t="s">
        <v>446</v>
      </c>
    </row>
    <row r="197" spans="1:24">
      <c r="A197">
        <v>10936</v>
      </c>
      <c r="B197" t="s">
        <v>1571</v>
      </c>
      <c r="C197" t="s">
        <v>1588</v>
      </c>
      <c r="D197" t="s">
        <v>1589</v>
      </c>
      <c r="E197" t="s">
        <v>608</v>
      </c>
      <c r="F197" t="s">
        <v>450</v>
      </c>
      <c r="G197" t="s">
        <v>437</v>
      </c>
      <c r="H197" t="s">
        <v>619</v>
      </c>
      <c r="I197" s="74">
        <v>157</v>
      </c>
      <c r="J197" s="74">
        <v>58</v>
      </c>
      <c r="K197" s="74">
        <v>71</v>
      </c>
      <c r="L197" s="74">
        <v>28</v>
      </c>
      <c r="M197" s="74">
        <v>0.19659935231603501</v>
      </c>
      <c r="N197" s="75">
        <v>44561</v>
      </c>
      <c r="P197" t="s">
        <v>469</v>
      </c>
      <c r="R197" t="s">
        <v>1590</v>
      </c>
      <c r="T197" t="s">
        <v>443</v>
      </c>
      <c r="U197" s="75">
        <v>44239</v>
      </c>
      <c r="V197" t="s">
        <v>1591</v>
      </c>
      <c r="W197" t="s">
        <v>450</v>
      </c>
      <c r="X197" t="s">
        <v>455</v>
      </c>
    </row>
    <row r="198" spans="1:24">
      <c r="A198">
        <v>11231</v>
      </c>
      <c r="B198" t="s">
        <v>1571</v>
      </c>
      <c r="C198" t="s">
        <v>1572</v>
      </c>
      <c r="D198" t="s">
        <v>1573</v>
      </c>
      <c r="E198" t="s">
        <v>1574</v>
      </c>
      <c r="F198" t="s">
        <v>436</v>
      </c>
      <c r="G198" t="s">
        <v>437</v>
      </c>
      <c r="H198" t="s">
        <v>619</v>
      </c>
      <c r="I198" s="74">
        <v>277</v>
      </c>
      <c r="J198" s="74">
        <v>0</v>
      </c>
      <c r="K198" s="74">
        <v>0</v>
      </c>
      <c r="L198" s="74">
        <v>277</v>
      </c>
      <c r="M198" s="74">
        <v>8.3503393832550596</v>
      </c>
      <c r="P198" t="s">
        <v>469</v>
      </c>
      <c r="R198" t="s">
        <v>1575</v>
      </c>
      <c r="T198" t="s">
        <v>443</v>
      </c>
      <c r="U198" s="75">
        <v>44981</v>
      </c>
      <c r="V198" t="s">
        <v>1577</v>
      </c>
      <c r="W198" t="s">
        <v>445</v>
      </c>
      <c r="X198" t="s">
        <v>455</v>
      </c>
    </row>
    <row r="199" spans="1:24">
      <c r="A199">
        <v>789456</v>
      </c>
      <c r="B199" t="s">
        <v>1571</v>
      </c>
      <c r="C199" t="s">
        <v>1582</v>
      </c>
      <c r="D199" t="s">
        <v>1583</v>
      </c>
      <c r="E199" t="s">
        <v>1584</v>
      </c>
      <c r="F199" t="s">
        <v>450</v>
      </c>
      <c r="G199" t="s">
        <v>437</v>
      </c>
      <c r="H199" t="s">
        <v>619</v>
      </c>
      <c r="I199" s="74">
        <v>223</v>
      </c>
      <c r="J199" s="74">
        <v>44</v>
      </c>
      <c r="K199" s="74">
        <v>109</v>
      </c>
      <c r="L199" s="74">
        <v>70</v>
      </c>
      <c r="M199" s="74">
        <v>7.8079630281071797</v>
      </c>
      <c r="N199" s="75">
        <v>44561</v>
      </c>
      <c r="P199" t="s">
        <v>469</v>
      </c>
      <c r="R199" t="s">
        <v>1585</v>
      </c>
      <c r="S199" t="s">
        <v>1586</v>
      </c>
      <c r="T199" t="s">
        <v>443</v>
      </c>
      <c r="U199" s="75">
        <v>44372</v>
      </c>
      <c r="V199" t="s">
        <v>1587</v>
      </c>
      <c r="W199" t="s">
        <v>450</v>
      </c>
      <c r="X199" t="s">
        <v>455</v>
      </c>
    </row>
    <row r="200" spans="1:24">
      <c r="A200">
        <v>11191</v>
      </c>
      <c r="B200" t="s">
        <v>1571</v>
      </c>
      <c r="C200" t="s">
        <v>1603</v>
      </c>
      <c r="D200" t="s">
        <v>1604</v>
      </c>
      <c r="E200" t="s">
        <v>1511</v>
      </c>
      <c r="F200" t="s">
        <v>450</v>
      </c>
      <c r="G200" t="s">
        <v>437</v>
      </c>
      <c r="H200" t="s">
        <v>619</v>
      </c>
      <c r="I200" s="74">
        <v>175</v>
      </c>
      <c r="J200" s="74">
        <v>3</v>
      </c>
      <c r="K200" s="74">
        <v>58</v>
      </c>
      <c r="L200" s="74">
        <v>114</v>
      </c>
      <c r="M200" s="74">
        <v>4.8040209272416403</v>
      </c>
      <c r="N200" s="75">
        <v>44834</v>
      </c>
      <c r="P200" t="s">
        <v>469</v>
      </c>
      <c r="R200" t="s">
        <v>1605</v>
      </c>
      <c r="T200" t="s">
        <v>443</v>
      </c>
      <c r="U200" s="75">
        <v>44757</v>
      </c>
      <c r="V200" t="s">
        <v>1607</v>
      </c>
      <c r="W200" t="s">
        <v>450</v>
      </c>
      <c r="X200" t="s">
        <v>455</v>
      </c>
    </row>
    <row r="201" spans="1:24">
      <c r="A201">
        <v>10655</v>
      </c>
      <c r="B201" t="s">
        <v>1571</v>
      </c>
      <c r="C201" t="s">
        <v>1597</v>
      </c>
      <c r="D201" t="s">
        <v>1598</v>
      </c>
      <c r="E201" t="s">
        <v>1599</v>
      </c>
      <c r="F201" t="s">
        <v>450</v>
      </c>
      <c r="G201" t="s">
        <v>437</v>
      </c>
      <c r="H201" t="s">
        <v>619</v>
      </c>
      <c r="I201" s="74">
        <v>152</v>
      </c>
      <c r="J201" s="74">
        <v>68</v>
      </c>
      <c r="K201" s="74">
        <v>33</v>
      </c>
      <c r="L201" s="74">
        <v>51</v>
      </c>
      <c r="M201" s="74">
        <v>7.4399358680725101</v>
      </c>
      <c r="N201" s="75">
        <v>43830</v>
      </c>
      <c r="P201" t="s">
        <v>469</v>
      </c>
      <c r="R201" t="s">
        <v>1600</v>
      </c>
      <c r="S201" t="s">
        <v>1601</v>
      </c>
      <c r="T201" t="s">
        <v>443</v>
      </c>
      <c r="U201" s="75">
        <v>43732</v>
      </c>
      <c r="V201" t="s">
        <v>1602</v>
      </c>
      <c r="W201" t="s">
        <v>450</v>
      </c>
      <c r="X201" t="s">
        <v>455</v>
      </c>
    </row>
    <row r="202" spans="1:24">
      <c r="A202">
        <v>654321</v>
      </c>
      <c r="B202" t="s">
        <v>1571</v>
      </c>
      <c r="C202" t="s">
        <v>1592</v>
      </c>
      <c r="D202" t="s">
        <v>1593</v>
      </c>
      <c r="E202" t="s">
        <v>713</v>
      </c>
      <c r="F202" t="s">
        <v>450</v>
      </c>
      <c r="G202" t="s">
        <v>437</v>
      </c>
      <c r="H202" t="s">
        <v>619</v>
      </c>
      <c r="I202" s="74">
        <v>146</v>
      </c>
      <c r="J202" s="74">
        <v>0</v>
      </c>
      <c r="K202" s="74">
        <v>65</v>
      </c>
      <c r="L202" s="74">
        <v>81</v>
      </c>
      <c r="M202" s="74">
        <v>5.0633869435838399</v>
      </c>
      <c r="N202" s="75">
        <v>44834</v>
      </c>
      <c r="P202" t="s">
        <v>469</v>
      </c>
      <c r="R202" t="s">
        <v>1594</v>
      </c>
      <c r="T202" t="s">
        <v>443</v>
      </c>
      <c r="U202" s="75">
        <v>44603</v>
      </c>
      <c r="V202" t="s">
        <v>1596</v>
      </c>
      <c r="W202" t="s">
        <v>450</v>
      </c>
      <c r="X202" t="s">
        <v>455</v>
      </c>
    </row>
    <row r="203" spans="1:24">
      <c r="A203">
        <v>11150</v>
      </c>
      <c r="B203" t="s">
        <v>1608</v>
      </c>
      <c r="C203" t="s">
        <v>1609</v>
      </c>
      <c r="D203" t="s">
        <v>1610</v>
      </c>
      <c r="E203" t="s">
        <v>1611</v>
      </c>
      <c r="F203" t="s">
        <v>436</v>
      </c>
      <c r="G203" t="s">
        <v>437</v>
      </c>
      <c r="H203" t="s">
        <v>438</v>
      </c>
      <c r="I203" s="74">
        <v>1</v>
      </c>
      <c r="J203" s="74">
        <v>0</v>
      </c>
      <c r="K203" s="74">
        <v>0</v>
      </c>
      <c r="L203" s="74">
        <v>1</v>
      </c>
      <c r="M203" s="74">
        <v>0.26615421289340102</v>
      </c>
      <c r="P203" t="s">
        <v>439</v>
      </c>
      <c r="Q203" t="s">
        <v>451</v>
      </c>
      <c r="R203" t="s">
        <v>1612</v>
      </c>
      <c r="T203" t="s">
        <v>443</v>
      </c>
      <c r="U203" s="75">
        <v>44662</v>
      </c>
      <c r="V203" t="s">
        <v>1613</v>
      </c>
      <c r="W203" t="s">
        <v>445</v>
      </c>
      <c r="X203" t="s">
        <v>446</v>
      </c>
    </row>
    <row r="204" spans="1:24">
      <c r="A204">
        <v>10620</v>
      </c>
      <c r="B204" t="s">
        <v>1614</v>
      </c>
      <c r="C204" t="s">
        <v>1620</v>
      </c>
      <c r="D204" t="s">
        <v>1621</v>
      </c>
      <c r="E204" t="s">
        <v>1622</v>
      </c>
      <c r="F204" t="s">
        <v>450</v>
      </c>
      <c r="G204" t="s">
        <v>437</v>
      </c>
      <c r="H204" t="s">
        <v>438</v>
      </c>
      <c r="I204" s="74">
        <v>1</v>
      </c>
      <c r="J204" s="74">
        <v>0</v>
      </c>
      <c r="K204" s="74">
        <v>1</v>
      </c>
      <c r="L204" s="74">
        <v>0</v>
      </c>
      <c r="M204" s="74">
        <v>2.81978912353516E-3</v>
      </c>
      <c r="N204" s="75">
        <v>44104</v>
      </c>
      <c r="P204" t="s">
        <v>439</v>
      </c>
      <c r="Q204" t="s">
        <v>440</v>
      </c>
      <c r="R204" t="s">
        <v>1623</v>
      </c>
      <c r="S204" t="s">
        <v>1624</v>
      </c>
      <c r="T204" t="s">
        <v>443</v>
      </c>
      <c r="U204" s="75">
        <v>43615</v>
      </c>
      <c r="V204" t="s">
        <v>1625</v>
      </c>
      <c r="W204" t="s">
        <v>450</v>
      </c>
      <c r="X204" t="s">
        <v>446</v>
      </c>
    </row>
    <row r="205" spans="1:24">
      <c r="A205">
        <v>11166</v>
      </c>
      <c r="B205" t="s">
        <v>1614</v>
      </c>
      <c r="C205" t="s">
        <v>1631</v>
      </c>
      <c r="D205" t="s">
        <v>1632</v>
      </c>
      <c r="E205" t="s">
        <v>1633</v>
      </c>
      <c r="F205" t="s">
        <v>450</v>
      </c>
      <c r="G205" t="s">
        <v>437</v>
      </c>
      <c r="H205" t="s">
        <v>438</v>
      </c>
      <c r="I205" s="74">
        <v>4</v>
      </c>
      <c r="J205" s="74">
        <v>0</v>
      </c>
      <c r="K205" s="74">
        <v>4</v>
      </c>
      <c r="L205" s="74">
        <v>0</v>
      </c>
      <c r="M205" s="74">
        <v>0.121455129768802</v>
      </c>
      <c r="N205" s="75">
        <v>45016</v>
      </c>
      <c r="P205" t="s">
        <v>439</v>
      </c>
      <c r="Q205" t="s">
        <v>451</v>
      </c>
      <c r="R205" t="s">
        <v>1634</v>
      </c>
      <c r="S205" t="s">
        <v>1635</v>
      </c>
      <c r="T205" t="s">
        <v>443</v>
      </c>
      <c r="U205" s="75">
        <v>44644</v>
      </c>
      <c r="V205" t="s">
        <v>1636</v>
      </c>
      <c r="W205" t="s">
        <v>450</v>
      </c>
      <c r="X205" t="s">
        <v>446</v>
      </c>
    </row>
    <row r="206" spans="1:24">
      <c r="A206">
        <v>11096</v>
      </c>
      <c r="B206" t="s">
        <v>1614</v>
      </c>
      <c r="C206" t="s">
        <v>1637</v>
      </c>
      <c r="D206" t="s">
        <v>1638</v>
      </c>
      <c r="E206" t="s">
        <v>1639</v>
      </c>
      <c r="F206" t="s">
        <v>436</v>
      </c>
      <c r="G206" t="s">
        <v>437</v>
      </c>
      <c r="H206" t="s">
        <v>438</v>
      </c>
      <c r="I206" s="74">
        <v>1</v>
      </c>
      <c r="J206" s="74">
        <v>0</v>
      </c>
      <c r="K206" s="74">
        <v>0</v>
      </c>
      <c r="L206" s="74">
        <v>1</v>
      </c>
      <c r="M206" s="74">
        <v>1.19163696604568E-2</v>
      </c>
      <c r="P206" t="s">
        <v>439</v>
      </c>
      <c r="Q206" t="s">
        <v>451</v>
      </c>
      <c r="R206" t="s">
        <v>1640</v>
      </c>
      <c r="S206" t="s">
        <v>1641</v>
      </c>
      <c r="T206" t="s">
        <v>443</v>
      </c>
      <c r="U206" s="75">
        <v>44366</v>
      </c>
      <c r="V206" t="s">
        <v>1642</v>
      </c>
      <c r="W206" t="s">
        <v>445</v>
      </c>
      <c r="X206" t="s">
        <v>446</v>
      </c>
    </row>
    <row r="207" spans="1:24">
      <c r="A207">
        <v>11108</v>
      </c>
      <c r="B207" t="s">
        <v>1614</v>
      </c>
      <c r="C207" t="s">
        <v>1626</v>
      </c>
      <c r="D207" t="s">
        <v>1627</v>
      </c>
      <c r="E207" t="s">
        <v>1628</v>
      </c>
      <c r="F207" t="s">
        <v>436</v>
      </c>
      <c r="G207" t="s">
        <v>437</v>
      </c>
      <c r="H207" t="s">
        <v>438</v>
      </c>
      <c r="I207" s="74">
        <v>1</v>
      </c>
      <c r="J207" s="74">
        <v>0</v>
      </c>
      <c r="K207" s="74">
        <v>0</v>
      </c>
      <c r="L207" s="74">
        <v>1</v>
      </c>
      <c r="M207" s="74">
        <v>2.7412787487700301E-2</v>
      </c>
      <c r="P207" t="s">
        <v>460</v>
      </c>
      <c r="Q207" t="s">
        <v>476</v>
      </c>
      <c r="R207" t="s">
        <v>1629</v>
      </c>
      <c r="T207" t="s">
        <v>443</v>
      </c>
      <c r="U207" s="75">
        <v>44894</v>
      </c>
      <c r="V207" t="s">
        <v>1630</v>
      </c>
      <c r="W207" t="s">
        <v>445</v>
      </c>
      <c r="X207" t="s">
        <v>446</v>
      </c>
    </row>
    <row r="208" spans="1:24">
      <c r="A208">
        <v>10969</v>
      </c>
      <c r="B208" t="s">
        <v>1614</v>
      </c>
      <c r="C208" t="s">
        <v>1643</v>
      </c>
      <c r="D208" t="s">
        <v>1644</v>
      </c>
      <c r="F208" t="s">
        <v>436</v>
      </c>
      <c r="G208" t="s">
        <v>437</v>
      </c>
      <c r="H208" t="s">
        <v>438</v>
      </c>
      <c r="I208" s="74">
        <v>115</v>
      </c>
      <c r="J208" s="74">
        <v>0</v>
      </c>
      <c r="K208" s="74">
        <v>0</v>
      </c>
      <c r="L208" s="74">
        <v>115</v>
      </c>
      <c r="M208" s="74">
        <v>1.1944015728412101</v>
      </c>
      <c r="P208" t="s">
        <v>469</v>
      </c>
      <c r="R208" t="s">
        <v>1645</v>
      </c>
      <c r="S208" t="s">
        <v>1646</v>
      </c>
      <c r="T208" t="s">
        <v>443</v>
      </c>
      <c r="U208" s="75">
        <v>44552</v>
      </c>
      <c r="V208" t="s">
        <v>1647</v>
      </c>
      <c r="W208" t="s">
        <v>445</v>
      </c>
      <c r="X208" t="s">
        <v>446</v>
      </c>
    </row>
    <row r="209" spans="1:24">
      <c r="A209">
        <v>11104</v>
      </c>
      <c r="B209" t="s">
        <v>1648</v>
      </c>
      <c r="C209" t="s">
        <v>1649</v>
      </c>
      <c r="D209" t="s">
        <v>1650</v>
      </c>
      <c r="E209" t="s">
        <v>1651</v>
      </c>
      <c r="F209" t="s">
        <v>436</v>
      </c>
      <c r="G209" t="s">
        <v>437</v>
      </c>
      <c r="H209" t="s">
        <v>438</v>
      </c>
      <c r="I209" s="74">
        <v>3</v>
      </c>
      <c r="J209" s="74">
        <v>0</v>
      </c>
      <c r="K209" s="74">
        <v>0</v>
      </c>
      <c r="L209" s="74">
        <v>3</v>
      </c>
      <c r="M209" s="74">
        <v>1.4584563624923301E-2</v>
      </c>
      <c r="P209" t="s">
        <v>439</v>
      </c>
      <c r="Q209" t="s">
        <v>451</v>
      </c>
      <c r="R209" t="s">
        <v>1652</v>
      </c>
      <c r="T209" t="s">
        <v>443</v>
      </c>
      <c r="U209" s="75">
        <v>44414</v>
      </c>
      <c r="V209" t="s">
        <v>1654</v>
      </c>
      <c r="W209" t="s">
        <v>445</v>
      </c>
      <c r="X209" t="s">
        <v>446</v>
      </c>
    </row>
    <row r="210" spans="1:24">
      <c r="A210">
        <v>11001</v>
      </c>
      <c r="B210" t="s">
        <v>1648</v>
      </c>
      <c r="C210" t="s">
        <v>1655</v>
      </c>
      <c r="D210" t="s">
        <v>1656</v>
      </c>
      <c r="E210" t="s">
        <v>1657</v>
      </c>
      <c r="F210" t="s">
        <v>436</v>
      </c>
      <c r="G210" t="s">
        <v>437</v>
      </c>
      <c r="H210" t="s">
        <v>438</v>
      </c>
      <c r="I210" s="74">
        <v>7</v>
      </c>
      <c r="J210" s="74">
        <v>0</v>
      </c>
      <c r="K210" s="74">
        <v>0</v>
      </c>
      <c r="L210" s="74">
        <v>7</v>
      </c>
      <c r="M210" s="74">
        <v>2.0585224856007601E-2</v>
      </c>
      <c r="P210" t="s">
        <v>439</v>
      </c>
      <c r="Q210" t="s">
        <v>451</v>
      </c>
      <c r="R210" t="s">
        <v>1658</v>
      </c>
      <c r="T210" t="s">
        <v>443</v>
      </c>
      <c r="U210" s="75">
        <v>44330</v>
      </c>
      <c r="V210" t="s">
        <v>1659</v>
      </c>
      <c r="W210" t="s">
        <v>445</v>
      </c>
      <c r="X210" t="s">
        <v>446</v>
      </c>
    </row>
    <row r="211" spans="1:24">
      <c r="I211" s="81">
        <f>SUM(I2:I210)</f>
        <v>11138</v>
      </c>
      <c r="J211" s="81">
        <f>SUM(J2:J210)</f>
        <v>3926</v>
      </c>
      <c r="K211" s="81">
        <f>SUM(K2:K210)</f>
        <v>3218</v>
      </c>
      <c r="L211" s="81">
        <f>SUM(L2:L210)</f>
        <v>3994</v>
      </c>
      <c r="M211" s="81">
        <f>SUM(M2:M210)</f>
        <v>353.86667510701426</v>
      </c>
      <c r="N211" s="75"/>
      <c r="U211" s="75"/>
    </row>
    <row r="212" spans="1:24">
      <c r="L212" s="81">
        <f>K211+L211</f>
        <v>7212</v>
      </c>
      <c r="N212" s="75"/>
      <c r="U212" s="75"/>
    </row>
    <row r="213" spans="1:24">
      <c r="N213" s="75"/>
      <c r="U213" s="75"/>
    </row>
    <row r="214" spans="1:24">
      <c r="A214">
        <v>10733</v>
      </c>
      <c r="B214" t="s">
        <v>1897</v>
      </c>
      <c r="C214" t="s">
        <v>1898</v>
      </c>
      <c r="D214" t="s">
        <v>1899</v>
      </c>
      <c r="E214" t="s">
        <v>1900</v>
      </c>
      <c r="F214" t="s">
        <v>436</v>
      </c>
      <c r="G214" t="s">
        <v>437</v>
      </c>
      <c r="H214" t="s">
        <v>1663</v>
      </c>
      <c r="I214" s="74">
        <v>9</v>
      </c>
      <c r="J214" s="74">
        <v>0</v>
      </c>
      <c r="K214" s="74">
        <v>0</v>
      </c>
      <c r="L214" s="74">
        <v>9</v>
      </c>
      <c r="M214" s="74">
        <v>0.25622773890813999</v>
      </c>
      <c r="P214" t="s">
        <v>439</v>
      </c>
      <c r="Q214" t="s">
        <v>451</v>
      </c>
      <c r="R214" t="s">
        <v>1901</v>
      </c>
      <c r="T214" t="s">
        <v>443</v>
      </c>
      <c r="U214" s="75">
        <v>43782</v>
      </c>
      <c r="V214" t="s">
        <v>1902</v>
      </c>
      <c r="W214" t="s">
        <v>445</v>
      </c>
      <c r="X214" t="s">
        <v>455</v>
      </c>
    </row>
    <row r="215" spans="1:24">
      <c r="A215">
        <v>11042</v>
      </c>
      <c r="B215" t="s">
        <v>1168</v>
      </c>
      <c r="C215" t="s">
        <v>1671</v>
      </c>
      <c r="D215" t="s">
        <v>1672</v>
      </c>
      <c r="E215" t="s">
        <v>1673</v>
      </c>
      <c r="F215" t="s">
        <v>436</v>
      </c>
      <c r="G215" t="s">
        <v>437</v>
      </c>
      <c r="H215" t="s">
        <v>1663</v>
      </c>
      <c r="I215" s="74">
        <v>2</v>
      </c>
      <c r="J215" s="74">
        <v>0</v>
      </c>
      <c r="K215" s="74">
        <v>0</v>
      </c>
      <c r="L215" s="74">
        <v>2</v>
      </c>
      <c r="M215" s="74">
        <v>5.5750452569674099E-2</v>
      </c>
      <c r="P215" t="s">
        <v>439</v>
      </c>
      <c r="Q215" t="s">
        <v>451</v>
      </c>
      <c r="R215" t="s">
        <v>1674</v>
      </c>
      <c r="T215" t="s">
        <v>443</v>
      </c>
      <c r="U215" s="75">
        <v>44335</v>
      </c>
      <c r="V215" t="s">
        <v>1675</v>
      </c>
      <c r="W215" t="s">
        <v>445</v>
      </c>
      <c r="X215" t="s">
        <v>446</v>
      </c>
    </row>
    <row r="216" spans="1:24">
      <c r="A216">
        <v>10868</v>
      </c>
      <c r="B216" t="s">
        <v>1162</v>
      </c>
      <c r="C216" t="s">
        <v>1676</v>
      </c>
      <c r="D216" t="s">
        <v>1677</v>
      </c>
      <c r="E216" t="s">
        <v>1678</v>
      </c>
      <c r="F216" t="s">
        <v>436</v>
      </c>
      <c r="G216" t="s">
        <v>437</v>
      </c>
      <c r="H216" t="s">
        <v>1663</v>
      </c>
      <c r="I216" s="74">
        <v>1</v>
      </c>
      <c r="J216" s="74">
        <v>0</v>
      </c>
      <c r="K216" s="74">
        <v>0</v>
      </c>
      <c r="L216" s="74">
        <v>1</v>
      </c>
      <c r="M216" s="74">
        <v>7.0391321157482506E-2</v>
      </c>
      <c r="P216" t="s">
        <v>439</v>
      </c>
      <c r="Q216" t="s">
        <v>451</v>
      </c>
      <c r="R216" t="s">
        <v>1679</v>
      </c>
      <c r="T216" t="s">
        <v>443</v>
      </c>
      <c r="U216" s="75">
        <v>44056</v>
      </c>
      <c r="V216" t="s">
        <v>1680</v>
      </c>
      <c r="W216" t="s">
        <v>445</v>
      </c>
      <c r="X216" t="s">
        <v>446</v>
      </c>
    </row>
    <row r="217" spans="1:24">
      <c r="A217">
        <v>10808</v>
      </c>
      <c r="B217" t="s">
        <v>473</v>
      </c>
      <c r="C217" t="s">
        <v>1660</v>
      </c>
      <c r="D217" t="s">
        <v>1661</v>
      </c>
      <c r="E217" t="s">
        <v>1662</v>
      </c>
      <c r="F217" t="s">
        <v>436</v>
      </c>
      <c r="G217" t="s">
        <v>437</v>
      </c>
      <c r="H217" t="s">
        <v>1663</v>
      </c>
      <c r="I217" s="74">
        <v>6</v>
      </c>
      <c r="J217" s="74">
        <v>0</v>
      </c>
      <c r="K217" s="74">
        <v>0</v>
      </c>
      <c r="L217" s="74">
        <v>6</v>
      </c>
      <c r="M217" s="74">
        <v>0.48661746578394299</v>
      </c>
      <c r="P217" t="s">
        <v>439</v>
      </c>
      <c r="Q217" t="s">
        <v>451</v>
      </c>
      <c r="R217" t="s">
        <v>1664</v>
      </c>
      <c r="T217" t="s">
        <v>443</v>
      </c>
      <c r="U217" s="75">
        <v>43914</v>
      </c>
      <c r="V217" t="s">
        <v>1665</v>
      </c>
      <c r="W217" t="s">
        <v>445</v>
      </c>
      <c r="X217" t="s">
        <v>446</v>
      </c>
    </row>
    <row r="218" spans="1:24">
      <c r="A218">
        <v>10815</v>
      </c>
      <c r="B218" t="s">
        <v>1108</v>
      </c>
      <c r="C218" t="s">
        <v>1666</v>
      </c>
      <c r="D218" t="s">
        <v>1667</v>
      </c>
      <c r="E218" t="s">
        <v>1668</v>
      </c>
      <c r="F218" t="s">
        <v>436</v>
      </c>
      <c r="G218" t="s">
        <v>437</v>
      </c>
      <c r="H218" t="s">
        <v>1663</v>
      </c>
      <c r="I218" s="74">
        <v>2</v>
      </c>
      <c r="J218" s="74">
        <v>0</v>
      </c>
      <c r="K218" s="74">
        <v>0</v>
      </c>
      <c r="L218" s="74">
        <v>2</v>
      </c>
      <c r="M218" s="74">
        <v>7.6019277113525505E-2</v>
      </c>
      <c r="P218" t="s">
        <v>439</v>
      </c>
      <c r="Q218" t="s">
        <v>451</v>
      </c>
      <c r="R218" t="s">
        <v>1669</v>
      </c>
      <c r="T218" t="s">
        <v>443</v>
      </c>
      <c r="U218" s="75">
        <v>43936</v>
      </c>
      <c r="V218" t="s">
        <v>1670</v>
      </c>
      <c r="W218" t="s">
        <v>445</v>
      </c>
      <c r="X218" t="s">
        <v>455</v>
      </c>
    </row>
    <row r="219" spans="1:24">
      <c r="A219">
        <v>10850</v>
      </c>
      <c r="B219" t="s">
        <v>654</v>
      </c>
      <c r="C219" t="s">
        <v>655</v>
      </c>
      <c r="D219" t="s">
        <v>1903</v>
      </c>
      <c r="E219" t="s">
        <v>1904</v>
      </c>
      <c r="F219" t="s">
        <v>436</v>
      </c>
      <c r="G219" t="s">
        <v>437</v>
      </c>
      <c r="H219" t="s">
        <v>1663</v>
      </c>
      <c r="I219" s="74">
        <v>8</v>
      </c>
      <c r="J219" s="74">
        <v>0</v>
      </c>
      <c r="K219" s="74">
        <v>0</v>
      </c>
      <c r="L219" s="74">
        <v>8</v>
      </c>
      <c r="M219" s="74">
        <v>0.14201097127246701</v>
      </c>
      <c r="P219" t="s">
        <v>439</v>
      </c>
      <c r="Q219" t="s">
        <v>451</v>
      </c>
      <c r="R219" t="s">
        <v>1905</v>
      </c>
      <c r="T219" t="s">
        <v>443</v>
      </c>
      <c r="U219" s="75">
        <v>44022</v>
      </c>
      <c r="V219" t="s">
        <v>1906</v>
      </c>
      <c r="W219" t="s">
        <v>445</v>
      </c>
      <c r="X219" t="s">
        <v>455</v>
      </c>
    </row>
    <row r="220" spans="1:24">
      <c r="A220">
        <v>11122</v>
      </c>
      <c r="B220" t="s">
        <v>1608</v>
      </c>
      <c r="C220" t="s">
        <v>1685</v>
      </c>
      <c r="D220" t="s">
        <v>1686</v>
      </c>
      <c r="E220" t="s">
        <v>1687</v>
      </c>
      <c r="F220" t="s">
        <v>436</v>
      </c>
      <c r="G220" t="s">
        <v>437</v>
      </c>
      <c r="H220" t="s">
        <v>1663</v>
      </c>
      <c r="I220" s="74">
        <v>103</v>
      </c>
      <c r="J220" s="74">
        <v>0</v>
      </c>
      <c r="K220" s="74">
        <v>0</v>
      </c>
      <c r="L220" s="74">
        <v>103</v>
      </c>
      <c r="M220" s="74">
        <v>5.2994916548962001</v>
      </c>
      <c r="P220" t="s">
        <v>469</v>
      </c>
      <c r="R220" t="s">
        <v>1688</v>
      </c>
      <c r="T220" t="s">
        <v>443</v>
      </c>
      <c r="U220" s="75">
        <v>44890</v>
      </c>
      <c r="V220" t="s">
        <v>1689</v>
      </c>
      <c r="W220" t="s">
        <v>445</v>
      </c>
      <c r="X220" t="s">
        <v>455</v>
      </c>
    </row>
    <row r="221" spans="1:24">
      <c r="A221">
        <v>10805</v>
      </c>
      <c r="B221" t="s">
        <v>1168</v>
      </c>
      <c r="C221" t="s">
        <v>1681</v>
      </c>
      <c r="D221" t="s">
        <v>1682</v>
      </c>
      <c r="E221" t="s">
        <v>555</v>
      </c>
      <c r="F221" t="s">
        <v>436</v>
      </c>
      <c r="G221" t="s">
        <v>437</v>
      </c>
      <c r="H221" t="s">
        <v>1663</v>
      </c>
      <c r="I221" s="74">
        <v>930</v>
      </c>
      <c r="J221" s="74"/>
      <c r="K221" s="74"/>
      <c r="L221" s="74">
        <v>930</v>
      </c>
      <c r="M221" s="74">
        <v>45.270432626391901</v>
      </c>
      <c r="P221" t="s">
        <v>469</v>
      </c>
      <c r="R221" t="s">
        <v>1683</v>
      </c>
      <c r="T221" t="s">
        <v>443</v>
      </c>
      <c r="U221" s="75">
        <v>44344</v>
      </c>
      <c r="V221" t="s">
        <v>1684</v>
      </c>
      <c r="W221" t="s">
        <v>445</v>
      </c>
      <c r="X221" t="s">
        <v>455</v>
      </c>
    </row>
    <row r="222" spans="1:24">
      <c r="A222">
        <v>10199</v>
      </c>
      <c r="B222" t="s">
        <v>691</v>
      </c>
      <c r="C222" t="s">
        <v>1690</v>
      </c>
      <c r="D222" t="s">
        <v>1691</v>
      </c>
      <c r="E222" t="s">
        <v>1067</v>
      </c>
      <c r="F222" t="s">
        <v>436</v>
      </c>
      <c r="G222" t="s">
        <v>437</v>
      </c>
      <c r="H222" t="s">
        <v>1663</v>
      </c>
      <c r="I222" s="74">
        <v>15</v>
      </c>
      <c r="J222" s="74">
        <v>0</v>
      </c>
      <c r="K222" s="74">
        <v>0</v>
      </c>
      <c r="L222" s="74">
        <v>15</v>
      </c>
      <c r="M222" s="74">
        <v>0.15593798751831101</v>
      </c>
      <c r="P222" t="s">
        <v>439</v>
      </c>
      <c r="Q222" t="s">
        <v>440</v>
      </c>
      <c r="R222" t="s">
        <v>1692</v>
      </c>
      <c r="T222" t="s">
        <v>443</v>
      </c>
      <c r="V222" t="s">
        <v>1693</v>
      </c>
      <c r="W222" t="s">
        <v>445</v>
      </c>
      <c r="X222" t="s">
        <v>455</v>
      </c>
    </row>
    <row r="223" spans="1:24">
      <c r="A223">
        <v>11227</v>
      </c>
      <c r="B223" t="s">
        <v>465</v>
      </c>
      <c r="C223" t="s">
        <v>1694</v>
      </c>
      <c r="D223" t="s">
        <v>1695</v>
      </c>
      <c r="E223" t="s">
        <v>459</v>
      </c>
      <c r="F223" t="s">
        <v>436</v>
      </c>
      <c r="G223" t="s">
        <v>437</v>
      </c>
      <c r="H223" t="s">
        <v>1663</v>
      </c>
      <c r="I223" s="74">
        <v>217</v>
      </c>
      <c r="J223" s="74">
        <v>0</v>
      </c>
      <c r="K223" s="74">
        <v>0</v>
      </c>
      <c r="L223" s="74">
        <v>217</v>
      </c>
      <c r="M223" s="74"/>
      <c r="P223" t="s">
        <v>469</v>
      </c>
      <c r="R223" t="s">
        <v>597</v>
      </c>
      <c r="T223" t="s">
        <v>443</v>
      </c>
      <c r="U223" s="75">
        <v>44645</v>
      </c>
      <c r="V223" t="s">
        <v>1696</v>
      </c>
      <c r="W223" t="s">
        <v>445</v>
      </c>
      <c r="X223" t="s">
        <v>446</v>
      </c>
    </row>
    <row r="224" spans="1:24">
      <c r="A224">
        <v>10852</v>
      </c>
      <c r="B224" t="s">
        <v>1059</v>
      </c>
      <c r="C224" t="s">
        <v>1060</v>
      </c>
      <c r="D224" t="s">
        <v>1907</v>
      </c>
      <c r="E224" t="s">
        <v>1708</v>
      </c>
      <c r="F224" t="s">
        <v>436</v>
      </c>
      <c r="H224" t="s">
        <v>1663</v>
      </c>
      <c r="I224" s="74">
        <v>171</v>
      </c>
      <c r="J224" s="74">
        <v>0</v>
      </c>
      <c r="K224" s="74">
        <v>0</v>
      </c>
      <c r="L224" s="74">
        <v>171</v>
      </c>
      <c r="M224" s="74">
        <v>6.8507237898983098</v>
      </c>
      <c r="P224" t="s">
        <v>469</v>
      </c>
      <c r="R224" t="s">
        <v>1908</v>
      </c>
      <c r="T224" t="s">
        <v>443</v>
      </c>
      <c r="U224" s="75">
        <v>44176</v>
      </c>
      <c r="V224" t="s">
        <v>1909</v>
      </c>
      <c r="W224" t="s">
        <v>445</v>
      </c>
    </row>
    <row r="225" spans="1:24">
      <c r="A225">
        <v>11077</v>
      </c>
      <c r="B225" t="s">
        <v>1711</v>
      </c>
      <c r="C225" t="s">
        <v>1712</v>
      </c>
      <c r="D225" t="s">
        <v>1713</v>
      </c>
      <c r="E225" t="s">
        <v>1714</v>
      </c>
      <c r="F225" t="s">
        <v>436</v>
      </c>
      <c r="G225" t="s">
        <v>437</v>
      </c>
      <c r="H225" t="s">
        <v>1663</v>
      </c>
      <c r="I225" s="74">
        <v>4600</v>
      </c>
      <c r="J225" s="74">
        <v>0</v>
      </c>
      <c r="K225" s="74">
        <v>0</v>
      </c>
      <c r="L225" s="74">
        <v>4600</v>
      </c>
      <c r="M225" s="74">
        <v>472.23774927482998</v>
      </c>
      <c r="P225" t="s">
        <v>469</v>
      </c>
      <c r="R225" t="s">
        <v>1715</v>
      </c>
      <c r="T225" t="s">
        <v>443</v>
      </c>
      <c r="U225" s="75">
        <v>44594</v>
      </c>
      <c r="V225" t="s">
        <v>1716</v>
      </c>
      <c r="W225" t="s">
        <v>445</v>
      </c>
      <c r="X225" t="s">
        <v>455</v>
      </c>
    </row>
    <row r="226" spans="1:24">
      <c r="A226">
        <v>10878</v>
      </c>
      <c r="B226" t="s">
        <v>739</v>
      </c>
      <c r="C226" t="s">
        <v>815</v>
      </c>
      <c r="D226" t="s">
        <v>1702</v>
      </c>
      <c r="E226" t="s">
        <v>817</v>
      </c>
      <c r="F226" t="s">
        <v>436</v>
      </c>
      <c r="G226" t="s">
        <v>437</v>
      </c>
      <c r="H226" t="s">
        <v>1663</v>
      </c>
      <c r="I226" s="74">
        <v>482</v>
      </c>
      <c r="J226" s="74">
        <v>0</v>
      </c>
      <c r="K226" s="74">
        <v>0</v>
      </c>
      <c r="L226" s="74">
        <v>482</v>
      </c>
      <c r="M226" s="74"/>
      <c r="P226" t="s">
        <v>469</v>
      </c>
      <c r="R226" t="s">
        <v>818</v>
      </c>
      <c r="T226" t="s">
        <v>443</v>
      </c>
      <c r="U226" s="75">
        <v>44007</v>
      </c>
      <c r="V226" t="s">
        <v>1704</v>
      </c>
      <c r="W226" t="s">
        <v>445</v>
      </c>
      <c r="X226" t="s">
        <v>446</v>
      </c>
    </row>
    <row r="227" spans="1:24">
      <c r="A227">
        <v>10628</v>
      </c>
      <c r="B227" t="s">
        <v>1705</v>
      </c>
      <c r="C227" t="s">
        <v>1706</v>
      </c>
      <c r="D227" t="s">
        <v>1707</v>
      </c>
      <c r="E227" t="s">
        <v>1708</v>
      </c>
      <c r="F227" t="s">
        <v>436</v>
      </c>
      <c r="G227" t="s">
        <v>437</v>
      </c>
      <c r="H227" t="s">
        <v>1663</v>
      </c>
      <c r="I227" s="74">
        <v>174</v>
      </c>
      <c r="J227" s="74">
        <v>0</v>
      </c>
      <c r="K227" s="74">
        <v>0</v>
      </c>
      <c r="L227" s="74">
        <v>174</v>
      </c>
      <c r="M227" s="74">
        <v>9.0203317977905293</v>
      </c>
      <c r="P227" t="s">
        <v>469</v>
      </c>
      <c r="R227" t="s">
        <v>1709</v>
      </c>
      <c r="T227" t="s">
        <v>443</v>
      </c>
      <c r="U227" s="75">
        <v>43770</v>
      </c>
      <c r="V227" t="s">
        <v>1710</v>
      </c>
      <c r="W227" t="s">
        <v>445</v>
      </c>
      <c r="X227" t="s">
        <v>455</v>
      </c>
    </row>
    <row r="228" spans="1:24">
      <c r="A228">
        <v>4127</v>
      </c>
      <c r="B228" t="s">
        <v>1571</v>
      </c>
      <c r="C228" t="s">
        <v>1717</v>
      </c>
      <c r="D228" t="s">
        <v>1718</v>
      </c>
      <c r="E228" t="s">
        <v>1719</v>
      </c>
      <c r="F228" t="s">
        <v>436</v>
      </c>
      <c r="G228" t="s">
        <v>437</v>
      </c>
      <c r="H228" t="s">
        <v>1663</v>
      </c>
      <c r="I228" s="74">
        <v>1492</v>
      </c>
      <c r="J228" s="74">
        <v>0</v>
      </c>
      <c r="K228" s="74">
        <v>0</v>
      </c>
      <c r="L228" s="74">
        <v>1492</v>
      </c>
      <c r="M228" s="74">
        <v>156.591594254303</v>
      </c>
      <c r="P228" t="s">
        <v>469</v>
      </c>
      <c r="Q228" t="s">
        <v>1720</v>
      </c>
      <c r="R228" t="s">
        <v>1721</v>
      </c>
      <c r="T228" t="s">
        <v>443</v>
      </c>
      <c r="U228" s="75">
        <v>39360</v>
      </c>
      <c r="V228" t="s">
        <v>1722</v>
      </c>
      <c r="W228" t="s">
        <v>445</v>
      </c>
      <c r="X228" t="s">
        <v>455</v>
      </c>
    </row>
    <row r="229" spans="1:24">
      <c r="A229">
        <v>4123</v>
      </c>
      <c r="B229" t="s">
        <v>898</v>
      </c>
      <c r="C229" t="s">
        <v>1723</v>
      </c>
      <c r="D229" t="s">
        <v>1724</v>
      </c>
      <c r="E229" t="s">
        <v>1725</v>
      </c>
      <c r="F229" t="s">
        <v>436</v>
      </c>
      <c r="G229" t="s">
        <v>437</v>
      </c>
      <c r="H229" t="s">
        <v>1663</v>
      </c>
      <c r="I229" s="74">
        <v>795</v>
      </c>
      <c r="J229" s="74">
        <v>0</v>
      </c>
      <c r="K229" s="74">
        <v>0</v>
      </c>
      <c r="L229" s="74">
        <v>795</v>
      </c>
      <c r="M229" s="74">
        <v>125.52799735336301</v>
      </c>
      <c r="P229" t="s">
        <v>469</v>
      </c>
      <c r="Q229" t="s">
        <v>1720</v>
      </c>
      <c r="R229" t="s">
        <v>1726</v>
      </c>
      <c r="T229" t="s">
        <v>443</v>
      </c>
      <c r="U229" s="75">
        <v>39370</v>
      </c>
      <c r="V229" t="s">
        <v>1727</v>
      </c>
      <c r="W229" t="s">
        <v>445</v>
      </c>
      <c r="X229" t="s">
        <v>455</v>
      </c>
    </row>
    <row r="230" spans="1:24">
      <c r="A230">
        <v>10462</v>
      </c>
      <c r="B230" t="s">
        <v>1503</v>
      </c>
      <c r="C230" t="s">
        <v>1728</v>
      </c>
      <c r="D230" t="s">
        <v>1729</v>
      </c>
      <c r="E230" t="s">
        <v>1730</v>
      </c>
      <c r="F230" t="s">
        <v>436</v>
      </c>
      <c r="G230" t="s">
        <v>437</v>
      </c>
      <c r="H230" t="s">
        <v>1663</v>
      </c>
      <c r="I230" s="74">
        <v>170</v>
      </c>
      <c r="J230" s="74">
        <v>0</v>
      </c>
      <c r="K230" s="74">
        <v>0</v>
      </c>
      <c r="L230" s="74">
        <v>170</v>
      </c>
      <c r="M230" s="74">
        <v>4.6220983970642102</v>
      </c>
      <c r="P230" t="s">
        <v>439</v>
      </c>
      <c r="Q230" t="s">
        <v>451</v>
      </c>
      <c r="R230" t="s">
        <v>1731</v>
      </c>
      <c r="T230" t="s">
        <v>443</v>
      </c>
      <c r="U230" s="75">
        <v>42964</v>
      </c>
      <c r="V230" t="s">
        <v>1732</v>
      </c>
      <c r="W230" t="s">
        <v>445</v>
      </c>
      <c r="X230" t="s">
        <v>455</v>
      </c>
    </row>
    <row r="231" spans="1:24">
      <c r="A231">
        <v>10463</v>
      </c>
      <c r="B231" t="s">
        <v>1503</v>
      </c>
      <c r="C231" t="s">
        <v>1735</v>
      </c>
      <c r="D231" t="s">
        <v>1736</v>
      </c>
      <c r="E231" t="s">
        <v>1730</v>
      </c>
      <c r="F231" t="s">
        <v>436</v>
      </c>
      <c r="G231" t="s">
        <v>437</v>
      </c>
      <c r="H231" t="s">
        <v>1663</v>
      </c>
      <c r="I231" s="74">
        <v>150</v>
      </c>
      <c r="J231" s="74">
        <v>0</v>
      </c>
      <c r="K231" s="74">
        <v>0</v>
      </c>
      <c r="L231" s="74">
        <v>150</v>
      </c>
      <c r="M231" s="74">
        <v>2.1965416984558099</v>
      </c>
      <c r="P231" t="s">
        <v>439</v>
      </c>
      <c r="Q231" t="s">
        <v>451</v>
      </c>
      <c r="R231" t="s">
        <v>1731</v>
      </c>
      <c r="T231" t="s">
        <v>443</v>
      </c>
      <c r="U231" s="75">
        <v>42964</v>
      </c>
      <c r="V231" t="s">
        <v>1737</v>
      </c>
      <c r="W231" t="s">
        <v>445</v>
      </c>
      <c r="X231" t="s">
        <v>455</v>
      </c>
    </row>
    <row r="232" spans="1:24">
      <c r="A232">
        <v>10461</v>
      </c>
      <c r="B232" t="s">
        <v>1503</v>
      </c>
      <c r="C232" t="s">
        <v>1733</v>
      </c>
      <c r="D232" t="s">
        <v>1734</v>
      </c>
      <c r="E232" t="s">
        <v>1730</v>
      </c>
      <c r="F232" t="s">
        <v>436</v>
      </c>
      <c r="G232" t="s">
        <v>437</v>
      </c>
      <c r="H232" t="s">
        <v>1663</v>
      </c>
      <c r="I232" s="74">
        <v>78</v>
      </c>
      <c r="J232" s="74">
        <v>0</v>
      </c>
      <c r="K232" s="74">
        <v>0</v>
      </c>
      <c r="L232" s="74">
        <v>78</v>
      </c>
      <c r="M232" s="74">
        <v>5.73271042861938</v>
      </c>
      <c r="P232" t="s">
        <v>439</v>
      </c>
      <c r="Q232" t="s">
        <v>451</v>
      </c>
      <c r="R232" t="s">
        <v>1731</v>
      </c>
      <c r="T232" t="s">
        <v>443</v>
      </c>
      <c r="U232" s="75">
        <v>42964</v>
      </c>
      <c r="V232" t="s">
        <v>1732</v>
      </c>
      <c r="W232" t="s">
        <v>445</v>
      </c>
      <c r="X232" t="s">
        <v>455</v>
      </c>
    </row>
    <row r="233" spans="1:24">
      <c r="A233">
        <v>10367</v>
      </c>
      <c r="B233" t="s">
        <v>627</v>
      </c>
      <c r="C233" t="s">
        <v>1738</v>
      </c>
      <c r="D233" t="s">
        <v>1739</v>
      </c>
      <c r="E233" t="s">
        <v>1740</v>
      </c>
      <c r="F233" t="s">
        <v>436</v>
      </c>
      <c r="G233" t="s">
        <v>437</v>
      </c>
      <c r="H233" t="s">
        <v>1663</v>
      </c>
      <c r="I233" s="74">
        <v>3</v>
      </c>
      <c r="J233" s="74">
        <v>0</v>
      </c>
      <c r="K233" s="74">
        <v>0</v>
      </c>
      <c r="L233" s="74">
        <v>3</v>
      </c>
      <c r="M233" s="74">
        <v>0.15347484359741201</v>
      </c>
      <c r="P233" t="s">
        <v>439</v>
      </c>
      <c r="Q233" t="s">
        <v>451</v>
      </c>
      <c r="R233" t="s">
        <v>1741</v>
      </c>
      <c r="T233" t="s">
        <v>443</v>
      </c>
      <c r="U233" s="75">
        <v>43368</v>
      </c>
      <c r="V233" t="s">
        <v>1742</v>
      </c>
      <c r="W233" t="s">
        <v>445</v>
      </c>
      <c r="X233" t="s">
        <v>455</v>
      </c>
    </row>
    <row r="234" spans="1:24">
      <c r="I234" s="81">
        <f>SUM(I214:I233)</f>
        <v>9408</v>
      </c>
      <c r="J234" s="81">
        <f>SUM(J214:J233)</f>
        <v>0</v>
      </c>
      <c r="K234" s="81">
        <f>SUM(K214:K233)</f>
        <v>0</v>
      </c>
      <c r="L234" s="81">
        <f>SUM(L214:L233)</f>
        <v>9408</v>
      </c>
      <c r="M234" s="81">
        <f>SUM(M214:M233)</f>
        <v>834.74610133353326</v>
      </c>
      <c r="U234" s="75"/>
    </row>
    <row r="235" spans="1:24">
      <c r="L235" s="81">
        <f>K234+L234</f>
        <v>9408</v>
      </c>
      <c r="U235" s="75"/>
    </row>
    <row r="236" spans="1:24">
      <c r="U236" s="75"/>
    </row>
    <row r="237" spans="1:24">
      <c r="A237">
        <v>10595</v>
      </c>
      <c r="B237" t="s">
        <v>1761</v>
      </c>
      <c r="C237" t="s">
        <v>1762</v>
      </c>
      <c r="D237" t="s">
        <v>1763</v>
      </c>
      <c r="F237" t="s">
        <v>1746</v>
      </c>
      <c r="H237" t="s">
        <v>1747</v>
      </c>
      <c r="I237" s="74">
        <v>100</v>
      </c>
      <c r="J237" s="74">
        <v>0</v>
      </c>
      <c r="K237" s="74">
        <v>0</v>
      </c>
      <c r="L237" s="74">
        <v>100</v>
      </c>
      <c r="M237" s="74">
        <v>1.9370964164733899</v>
      </c>
      <c r="P237" t="s">
        <v>469</v>
      </c>
      <c r="R237" t="s">
        <v>1748</v>
      </c>
      <c r="T237" t="s">
        <v>443</v>
      </c>
      <c r="W237" t="s">
        <v>1746</v>
      </c>
    </row>
    <row r="238" spans="1:24">
      <c r="A238">
        <v>10591</v>
      </c>
      <c r="B238" t="s">
        <v>1793</v>
      </c>
      <c r="C238" t="s">
        <v>1794</v>
      </c>
      <c r="D238" t="s">
        <v>1795</v>
      </c>
      <c r="F238" t="s">
        <v>1746</v>
      </c>
      <c r="H238" t="s">
        <v>1747</v>
      </c>
      <c r="I238" s="74">
        <v>18</v>
      </c>
      <c r="J238" s="74">
        <v>0</v>
      </c>
      <c r="K238" s="74">
        <v>0</v>
      </c>
      <c r="L238" s="74">
        <v>18</v>
      </c>
      <c r="M238" s="74">
        <v>0.47660727462768598</v>
      </c>
      <c r="P238" t="s">
        <v>469</v>
      </c>
      <c r="R238" t="s">
        <v>1748</v>
      </c>
      <c r="T238" t="s">
        <v>443</v>
      </c>
      <c r="W238" t="s">
        <v>1746</v>
      </c>
    </row>
    <row r="239" spans="1:24">
      <c r="A239">
        <v>10587</v>
      </c>
      <c r="B239" t="s">
        <v>909</v>
      </c>
      <c r="C239" t="s">
        <v>1756</v>
      </c>
      <c r="D239" t="s">
        <v>1757</v>
      </c>
      <c r="F239" t="s">
        <v>1746</v>
      </c>
      <c r="H239" t="s">
        <v>1747</v>
      </c>
      <c r="I239" s="74">
        <v>10</v>
      </c>
      <c r="J239" s="74">
        <v>0</v>
      </c>
      <c r="K239" s="74">
        <v>0</v>
      </c>
      <c r="L239" s="74">
        <v>10</v>
      </c>
      <c r="M239" s="74">
        <v>0.283506439208984</v>
      </c>
      <c r="R239" t="s">
        <v>1748</v>
      </c>
      <c r="T239" t="s">
        <v>443</v>
      </c>
      <c r="W239" t="s">
        <v>1746</v>
      </c>
    </row>
    <row r="240" spans="1:24">
      <c r="A240">
        <v>10601</v>
      </c>
      <c r="B240" t="s">
        <v>1769</v>
      </c>
      <c r="C240" t="s">
        <v>1770</v>
      </c>
      <c r="D240" t="s">
        <v>1771</v>
      </c>
      <c r="F240" t="s">
        <v>1746</v>
      </c>
      <c r="H240" t="s">
        <v>1747</v>
      </c>
      <c r="I240" s="74">
        <v>14</v>
      </c>
      <c r="J240" s="74">
        <v>0</v>
      </c>
      <c r="K240" s="74">
        <v>0</v>
      </c>
      <c r="L240" s="74">
        <v>14</v>
      </c>
      <c r="M240" s="74">
        <v>0.397983827972412</v>
      </c>
      <c r="P240" t="s">
        <v>469</v>
      </c>
      <c r="R240" t="s">
        <v>1748</v>
      </c>
      <c r="T240" t="s">
        <v>443</v>
      </c>
      <c r="W240" t="s">
        <v>1746</v>
      </c>
    </row>
    <row r="241" spans="1:24">
      <c r="A241">
        <v>10593</v>
      </c>
      <c r="B241" t="s">
        <v>1758</v>
      </c>
      <c r="C241" t="s">
        <v>1759</v>
      </c>
      <c r="D241" t="s">
        <v>1760</v>
      </c>
      <c r="F241" t="s">
        <v>1746</v>
      </c>
      <c r="H241" t="s">
        <v>1747</v>
      </c>
      <c r="I241" s="74">
        <v>20</v>
      </c>
      <c r="J241" s="74">
        <v>0</v>
      </c>
      <c r="K241" s="74">
        <v>0</v>
      </c>
      <c r="L241" s="74">
        <v>20</v>
      </c>
      <c r="M241" s="74">
        <v>0.56359004440307603</v>
      </c>
      <c r="P241" t="s">
        <v>469</v>
      </c>
      <c r="R241" t="s">
        <v>1748</v>
      </c>
      <c r="T241" t="s">
        <v>443</v>
      </c>
      <c r="W241" t="s">
        <v>1746</v>
      </c>
    </row>
    <row r="242" spans="1:24">
      <c r="A242">
        <v>10588</v>
      </c>
      <c r="B242" t="s">
        <v>1782</v>
      </c>
      <c r="C242" t="s">
        <v>1783</v>
      </c>
      <c r="D242" t="s">
        <v>1784</v>
      </c>
      <c r="F242" t="s">
        <v>1746</v>
      </c>
      <c r="H242" t="s">
        <v>1747</v>
      </c>
      <c r="I242" s="74">
        <v>37</v>
      </c>
      <c r="J242" s="74">
        <v>0</v>
      </c>
      <c r="K242" s="74">
        <v>0</v>
      </c>
      <c r="L242" s="74">
        <v>37</v>
      </c>
      <c r="M242" s="74">
        <v>0.61803321304321301</v>
      </c>
      <c r="P242" t="s">
        <v>469</v>
      </c>
      <c r="R242" t="s">
        <v>1748</v>
      </c>
      <c r="T242" t="s">
        <v>443</v>
      </c>
      <c r="W242" t="s">
        <v>1746</v>
      </c>
    </row>
    <row r="243" spans="1:24">
      <c r="A243">
        <v>10585</v>
      </c>
      <c r="B243" t="s">
        <v>473</v>
      </c>
      <c r="C243" t="s">
        <v>1791</v>
      </c>
      <c r="D243" t="s">
        <v>1792</v>
      </c>
      <c r="F243" t="s">
        <v>1746</v>
      </c>
      <c r="H243" t="s">
        <v>1747</v>
      </c>
      <c r="I243" s="74">
        <v>11</v>
      </c>
      <c r="J243" s="74">
        <v>0</v>
      </c>
      <c r="K243" s="74">
        <v>0</v>
      </c>
      <c r="L243" s="74">
        <v>11</v>
      </c>
      <c r="M243" s="74">
        <v>0.31153897705078099</v>
      </c>
      <c r="P243" t="s">
        <v>469</v>
      </c>
      <c r="R243" t="s">
        <v>1748</v>
      </c>
      <c r="T243" t="s">
        <v>443</v>
      </c>
      <c r="W243" t="s">
        <v>1746</v>
      </c>
    </row>
    <row r="244" spans="1:24">
      <c r="A244">
        <v>10594</v>
      </c>
      <c r="B244" t="s">
        <v>1788</v>
      </c>
      <c r="C244" t="s">
        <v>1789</v>
      </c>
      <c r="D244" t="s">
        <v>1790</v>
      </c>
      <c r="F244" t="s">
        <v>1746</v>
      </c>
      <c r="H244" t="s">
        <v>1747</v>
      </c>
      <c r="I244" s="74">
        <v>25</v>
      </c>
      <c r="J244" s="74">
        <v>0</v>
      </c>
      <c r="K244" s="74">
        <v>0</v>
      </c>
      <c r="L244" s="74">
        <v>25</v>
      </c>
      <c r="M244" s="74">
        <v>0.71622662734985398</v>
      </c>
      <c r="P244" t="s">
        <v>469</v>
      </c>
      <c r="R244" t="s">
        <v>1748</v>
      </c>
      <c r="T244" t="s">
        <v>443</v>
      </c>
      <c r="W244" t="s">
        <v>1746</v>
      </c>
    </row>
    <row r="245" spans="1:24">
      <c r="A245">
        <v>10592</v>
      </c>
      <c r="B245" t="s">
        <v>1758</v>
      </c>
      <c r="C245" t="s">
        <v>1780</v>
      </c>
      <c r="D245" t="s">
        <v>1781</v>
      </c>
      <c r="F245" t="s">
        <v>1746</v>
      </c>
      <c r="H245" t="s">
        <v>1747</v>
      </c>
      <c r="I245" s="74">
        <v>17</v>
      </c>
      <c r="J245" s="74">
        <v>0</v>
      </c>
      <c r="K245" s="74">
        <v>0</v>
      </c>
      <c r="L245" s="74">
        <v>17</v>
      </c>
      <c r="M245" s="74">
        <v>0.48048487014770502</v>
      </c>
      <c r="P245" t="s">
        <v>469</v>
      </c>
      <c r="R245" t="s">
        <v>1748</v>
      </c>
      <c r="T245" t="s">
        <v>443</v>
      </c>
      <c r="W245" t="s">
        <v>1746</v>
      </c>
    </row>
    <row r="246" spans="1:24">
      <c r="A246">
        <v>10596</v>
      </c>
      <c r="B246" t="s">
        <v>1764</v>
      </c>
      <c r="C246" t="s">
        <v>1778</v>
      </c>
      <c r="D246" t="s">
        <v>1779</v>
      </c>
      <c r="F246" t="s">
        <v>1746</v>
      </c>
      <c r="H246" t="s">
        <v>1747</v>
      </c>
      <c r="I246" s="74">
        <v>17</v>
      </c>
      <c r="J246" s="74">
        <v>0</v>
      </c>
      <c r="K246" s="74">
        <v>0</v>
      </c>
      <c r="L246" s="74">
        <v>17</v>
      </c>
      <c r="M246" s="74">
        <v>0.61812767715454098</v>
      </c>
      <c r="P246" t="s">
        <v>469</v>
      </c>
      <c r="R246" t="s">
        <v>1748</v>
      </c>
      <c r="T246" t="s">
        <v>443</v>
      </c>
      <c r="W246" t="s">
        <v>1746</v>
      </c>
    </row>
    <row r="247" spans="1:24">
      <c r="A247">
        <v>10597</v>
      </c>
      <c r="B247" t="s">
        <v>1775</v>
      </c>
      <c r="C247" t="s">
        <v>1776</v>
      </c>
      <c r="D247" t="s">
        <v>1777</v>
      </c>
      <c r="F247" t="s">
        <v>1746</v>
      </c>
      <c r="H247" t="s">
        <v>1747</v>
      </c>
      <c r="I247" s="74">
        <v>24</v>
      </c>
      <c r="J247" s="74">
        <v>0</v>
      </c>
      <c r="K247" s="74">
        <v>0</v>
      </c>
      <c r="L247" s="74">
        <v>24</v>
      </c>
      <c r="M247" s="74">
        <v>0.702292562866211</v>
      </c>
      <c r="P247" t="s">
        <v>469</v>
      </c>
      <c r="R247" t="s">
        <v>1748</v>
      </c>
      <c r="T247" t="s">
        <v>443</v>
      </c>
      <c r="W247" t="s">
        <v>1746</v>
      </c>
    </row>
    <row r="248" spans="1:24">
      <c r="A248">
        <v>10220</v>
      </c>
      <c r="B248" t="s">
        <v>1531</v>
      </c>
      <c r="C248" t="s">
        <v>1752</v>
      </c>
      <c r="D248" t="s">
        <v>1753</v>
      </c>
      <c r="F248" t="s">
        <v>1746</v>
      </c>
      <c r="H248" t="s">
        <v>1747</v>
      </c>
      <c r="I248" s="74">
        <v>15</v>
      </c>
      <c r="J248" s="74">
        <v>0</v>
      </c>
      <c r="K248" s="74">
        <v>0</v>
      </c>
      <c r="L248" s="74">
        <v>15</v>
      </c>
      <c r="M248" s="74">
        <v>0.49978059692382798</v>
      </c>
      <c r="P248" t="s">
        <v>469</v>
      </c>
      <c r="R248" t="s">
        <v>1754</v>
      </c>
      <c r="T248" t="s">
        <v>443</v>
      </c>
      <c r="V248" t="s">
        <v>1755</v>
      </c>
      <c r="W248" t="s">
        <v>1746</v>
      </c>
    </row>
    <row r="249" spans="1:24">
      <c r="A249">
        <v>10598</v>
      </c>
      <c r="B249" t="s">
        <v>1764</v>
      </c>
      <c r="C249" t="s">
        <v>1765</v>
      </c>
      <c r="D249" t="s">
        <v>1766</v>
      </c>
      <c r="F249" t="s">
        <v>1746</v>
      </c>
      <c r="H249" t="s">
        <v>1747</v>
      </c>
      <c r="I249" s="74">
        <v>12</v>
      </c>
      <c r="J249" s="74">
        <v>0</v>
      </c>
      <c r="K249" s="74">
        <v>0</v>
      </c>
      <c r="L249" s="74">
        <v>12</v>
      </c>
      <c r="M249" s="74">
        <v>0.38307610626220701</v>
      </c>
      <c r="P249" t="s">
        <v>469</v>
      </c>
      <c r="R249" t="s">
        <v>1748</v>
      </c>
      <c r="T249" t="s">
        <v>443</v>
      </c>
      <c r="W249" t="s">
        <v>1746</v>
      </c>
    </row>
    <row r="250" spans="1:24">
      <c r="A250">
        <v>10586</v>
      </c>
      <c r="B250" t="s">
        <v>699</v>
      </c>
      <c r="C250" t="s">
        <v>1750</v>
      </c>
      <c r="D250" t="s">
        <v>1751</v>
      </c>
      <c r="F250" t="s">
        <v>1746</v>
      </c>
      <c r="H250" t="s">
        <v>1747</v>
      </c>
      <c r="I250" s="74">
        <v>67</v>
      </c>
      <c r="J250" s="74">
        <v>0</v>
      </c>
      <c r="K250" s="74">
        <v>0</v>
      </c>
      <c r="L250" s="74">
        <v>67</v>
      </c>
      <c r="M250" s="74">
        <v>1.9047192131042501</v>
      </c>
      <c r="P250" t="s">
        <v>469</v>
      </c>
      <c r="R250" t="s">
        <v>1748</v>
      </c>
      <c r="T250" t="s">
        <v>443</v>
      </c>
      <c r="W250" t="s">
        <v>1746</v>
      </c>
    </row>
    <row r="251" spans="1:24">
      <c r="A251">
        <v>10599</v>
      </c>
      <c r="B251" t="s">
        <v>1772</v>
      </c>
      <c r="C251" t="s">
        <v>1773</v>
      </c>
      <c r="D251" t="s">
        <v>1774</v>
      </c>
      <c r="F251" t="s">
        <v>1746</v>
      </c>
      <c r="H251" t="s">
        <v>1747</v>
      </c>
      <c r="I251" s="74">
        <v>24</v>
      </c>
      <c r="J251" s="74">
        <v>0</v>
      </c>
      <c r="K251" s="74">
        <v>0</v>
      </c>
      <c r="L251" s="74">
        <v>24</v>
      </c>
      <c r="M251" s="74">
        <v>0.80770797119140603</v>
      </c>
      <c r="P251" t="s">
        <v>469</v>
      </c>
      <c r="R251" t="s">
        <v>1748</v>
      </c>
      <c r="T251" t="s">
        <v>443</v>
      </c>
      <c r="W251" t="s">
        <v>1746</v>
      </c>
    </row>
    <row r="252" spans="1:24">
      <c r="A252">
        <v>10602</v>
      </c>
      <c r="B252" t="s">
        <v>1531</v>
      </c>
      <c r="C252" t="s">
        <v>1767</v>
      </c>
      <c r="D252" t="s">
        <v>1768</v>
      </c>
      <c r="F252" t="s">
        <v>1746</v>
      </c>
      <c r="H252" t="s">
        <v>1747</v>
      </c>
      <c r="I252" s="74">
        <v>22</v>
      </c>
      <c r="J252" s="74">
        <v>0</v>
      </c>
      <c r="K252" s="74">
        <v>0</v>
      </c>
      <c r="L252" s="74">
        <v>22</v>
      </c>
      <c r="M252" s="74">
        <v>0.65601411132812504</v>
      </c>
      <c r="P252" t="s">
        <v>469</v>
      </c>
      <c r="R252" t="s">
        <v>1748</v>
      </c>
      <c r="T252" t="s">
        <v>443</v>
      </c>
      <c r="W252" t="s">
        <v>1746</v>
      </c>
    </row>
    <row r="253" spans="1:24">
      <c r="A253">
        <v>10589</v>
      </c>
      <c r="B253" t="s">
        <v>1785</v>
      </c>
      <c r="C253" t="s">
        <v>1786</v>
      </c>
      <c r="D253" t="s">
        <v>1787</v>
      </c>
      <c r="F253" t="s">
        <v>1746</v>
      </c>
      <c r="H253" t="s">
        <v>1747</v>
      </c>
      <c r="I253" s="74">
        <v>110</v>
      </c>
      <c r="J253" s="74">
        <v>0</v>
      </c>
      <c r="K253" s="74">
        <v>0</v>
      </c>
      <c r="L253" s="74">
        <v>110</v>
      </c>
      <c r="M253" s="74">
        <v>1.9300429756164601</v>
      </c>
      <c r="P253" t="s">
        <v>469</v>
      </c>
      <c r="R253" t="s">
        <v>1748</v>
      </c>
      <c r="T253" t="s">
        <v>443</v>
      </c>
      <c r="W253" t="s">
        <v>1746</v>
      </c>
    </row>
    <row r="254" spans="1:24">
      <c r="A254">
        <v>5429</v>
      </c>
      <c r="B254" t="s">
        <v>1614</v>
      </c>
      <c r="C254" t="s">
        <v>1743</v>
      </c>
      <c r="D254" t="s">
        <v>1744</v>
      </c>
      <c r="E254" t="s">
        <v>1745</v>
      </c>
      <c r="F254" t="s">
        <v>1746</v>
      </c>
      <c r="H254" t="s">
        <v>1747</v>
      </c>
      <c r="I254" s="74">
        <v>375</v>
      </c>
      <c r="J254" s="74">
        <v>0</v>
      </c>
      <c r="K254" s="74">
        <v>0</v>
      </c>
      <c r="L254" s="74">
        <v>375</v>
      </c>
      <c r="M254" s="74">
        <v>16.4245738006592</v>
      </c>
      <c r="P254" t="s">
        <v>469</v>
      </c>
      <c r="R254" t="s">
        <v>1748</v>
      </c>
      <c r="V254" t="s">
        <v>1749</v>
      </c>
      <c r="W254" t="s">
        <v>1746</v>
      </c>
      <c r="X254" t="s">
        <v>446</v>
      </c>
    </row>
    <row r="255" spans="1:24">
      <c r="A255">
        <v>10582</v>
      </c>
      <c r="B255" t="s">
        <v>1798</v>
      </c>
      <c r="C255" t="s">
        <v>1799</v>
      </c>
      <c r="D255" t="s">
        <v>1800</v>
      </c>
      <c r="F255" t="s">
        <v>1746</v>
      </c>
      <c r="H255" t="s">
        <v>1747</v>
      </c>
      <c r="I255" s="74">
        <v>66</v>
      </c>
      <c r="J255" s="74">
        <v>0</v>
      </c>
      <c r="K255" s="74">
        <v>0</v>
      </c>
      <c r="L255" s="74">
        <v>66</v>
      </c>
      <c r="M255" s="74">
        <v>0.55553677444458005</v>
      </c>
      <c r="P255" t="s">
        <v>469</v>
      </c>
      <c r="R255" t="s">
        <v>1748</v>
      </c>
      <c r="T255" t="s">
        <v>443</v>
      </c>
      <c r="W255" t="s">
        <v>1746</v>
      </c>
    </row>
    <row r="256" spans="1:24">
      <c r="A256">
        <v>10576</v>
      </c>
      <c r="B256" t="s">
        <v>739</v>
      </c>
      <c r="C256" t="s">
        <v>1801</v>
      </c>
      <c r="D256" t="s">
        <v>1802</v>
      </c>
      <c r="F256" t="s">
        <v>1746</v>
      </c>
      <c r="H256" t="s">
        <v>1747</v>
      </c>
      <c r="I256" s="74">
        <v>98</v>
      </c>
      <c r="J256" s="74">
        <v>0</v>
      </c>
      <c r="K256" s="74">
        <v>0</v>
      </c>
      <c r="L256" s="74">
        <v>98</v>
      </c>
      <c r="M256" s="74">
        <v>0.39575071563720698</v>
      </c>
      <c r="P256" t="s">
        <v>469</v>
      </c>
      <c r="R256" t="s">
        <v>1748</v>
      </c>
      <c r="T256" t="s">
        <v>443</v>
      </c>
      <c r="W256" t="s">
        <v>1746</v>
      </c>
    </row>
    <row r="257" spans="1:24">
      <c r="A257">
        <v>10578</v>
      </c>
      <c r="B257" t="s">
        <v>739</v>
      </c>
      <c r="C257" t="s">
        <v>1809</v>
      </c>
      <c r="D257" t="s">
        <v>1810</v>
      </c>
      <c r="F257" t="s">
        <v>1746</v>
      </c>
      <c r="H257" t="s">
        <v>1747</v>
      </c>
      <c r="I257" s="74">
        <v>63</v>
      </c>
      <c r="J257" s="74">
        <v>0</v>
      </c>
      <c r="K257" s="74">
        <v>0</v>
      </c>
      <c r="L257" s="74">
        <v>63</v>
      </c>
      <c r="M257" s="74">
        <v>0.25077738265991201</v>
      </c>
      <c r="P257" t="s">
        <v>469</v>
      </c>
      <c r="R257" t="s">
        <v>1748</v>
      </c>
      <c r="T257" t="s">
        <v>443</v>
      </c>
      <c r="W257" t="s">
        <v>1746</v>
      </c>
    </row>
    <row r="258" spans="1:24">
      <c r="A258">
        <v>10574</v>
      </c>
      <c r="B258" t="s">
        <v>473</v>
      </c>
      <c r="C258" t="s">
        <v>1807</v>
      </c>
      <c r="D258" t="s">
        <v>1808</v>
      </c>
      <c r="F258" t="s">
        <v>1746</v>
      </c>
      <c r="H258" t="s">
        <v>1747</v>
      </c>
      <c r="I258" s="74">
        <v>12</v>
      </c>
      <c r="J258" s="74">
        <v>0</v>
      </c>
      <c r="K258" s="74">
        <v>0</v>
      </c>
      <c r="L258" s="74">
        <v>12</v>
      </c>
      <c r="M258" s="74">
        <v>0.39252387542724598</v>
      </c>
      <c r="P258" t="s">
        <v>469</v>
      </c>
      <c r="R258" t="s">
        <v>1748</v>
      </c>
      <c r="T258" t="s">
        <v>443</v>
      </c>
      <c r="W258" t="s">
        <v>1746</v>
      </c>
    </row>
    <row r="259" spans="1:24">
      <c r="A259">
        <v>10579</v>
      </c>
      <c r="B259" t="s">
        <v>739</v>
      </c>
      <c r="C259" t="s">
        <v>1796</v>
      </c>
      <c r="D259" t="s">
        <v>1797</v>
      </c>
      <c r="F259" t="s">
        <v>1746</v>
      </c>
      <c r="H259" t="s">
        <v>1747</v>
      </c>
      <c r="I259" s="74">
        <v>93</v>
      </c>
      <c r="J259" s="74">
        <v>0</v>
      </c>
      <c r="K259" s="74">
        <v>0</v>
      </c>
      <c r="L259" s="74">
        <v>93</v>
      </c>
      <c r="M259" s="74">
        <v>0.39061799697875998</v>
      </c>
      <c r="P259" t="s">
        <v>469</v>
      </c>
      <c r="R259" t="s">
        <v>1748</v>
      </c>
      <c r="T259" t="s">
        <v>443</v>
      </c>
      <c r="W259" t="s">
        <v>1746</v>
      </c>
    </row>
    <row r="260" spans="1:24">
      <c r="A260">
        <v>10580</v>
      </c>
      <c r="B260" t="s">
        <v>739</v>
      </c>
      <c r="C260" t="s">
        <v>1805</v>
      </c>
      <c r="D260" t="s">
        <v>1806</v>
      </c>
      <c r="F260" t="s">
        <v>1746</v>
      </c>
      <c r="H260" t="s">
        <v>1747</v>
      </c>
      <c r="I260" s="74">
        <v>250</v>
      </c>
      <c r="J260" s="74">
        <v>0</v>
      </c>
      <c r="K260" s="74">
        <v>0</v>
      </c>
      <c r="L260" s="74">
        <v>250</v>
      </c>
      <c r="M260" s="74">
        <v>1.02999962844849</v>
      </c>
      <c r="P260" t="s">
        <v>469</v>
      </c>
      <c r="R260" t="s">
        <v>1748</v>
      </c>
      <c r="T260" t="s">
        <v>443</v>
      </c>
      <c r="W260" t="s">
        <v>1746</v>
      </c>
    </row>
    <row r="261" spans="1:24">
      <c r="A261">
        <v>10573</v>
      </c>
      <c r="B261" t="s">
        <v>473</v>
      </c>
      <c r="C261" t="s">
        <v>1803</v>
      </c>
      <c r="D261" t="s">
        <v>1804</v>
      </c>
      <c r="F261" t="s">
        <v>1746</v>
      </c>
      <c r="H261" t="s">
        <v>1747</v>
      </c>
      <c r="I261" s="74">
        <v>28</v>
      </c>
      <c r="J261" s="74">
        <v>0</v>
      </c>
      <c r="K261" s="74">
        <v>0</v>
      </c>
      <c r="L261" s="74">
        <v>28</v>
      </c>
      <c r="M261" s="74">
        <v>0.67202600402832002</v>
      </c>
      <c r="P261" t="s">
        <v>469</v>
      </c>
      <c r="R261" t="s">
        <v>1748</v>
      </c>
      <c r="T261" t="s">
        <v>443</v>
      </c>
      <c r="W261" t="s">
        <v>1746</v>
      </c>
    </row>
    <row r="262" spans="1:24">
      <c r="A262">
        <v>10571</v>
      </c>
      <c r="B262" t="s">
        <v>1811</v>
      </c>
      <c r="C262" t="s">
        <v>1812</v>
      </c>
      <c r="D262" t="s">
        <v>1813</v>
      </c>
      <c r="F262" t="s">
        <v>1746</v>
      </c>
      <c r="H262" t="s">
        <v>1747</v>
      </c>
      <c r="I262" s="74">
        <v>3000</v>
      </c>
      <c r="J262" s="74">
        <v>0</v>
      </c>
      <c r="K262" s="74">
        <v>0</v>
      </c>
      <c r="L262" s="74">
        <v>3000</v>
      </c>
      <c r="M262" s="74">
        <v>201.319969615936</v>
      </c>
      <c r="P262" t="s">
        <v>469</v>
      </c>
      <c r="R262" t="s">
        <v>1748</v>
      </c>
      <c r="T262" t="s">
        <v>443</v>
      </c>
      <c r="W262" t="s">
        <v>1746</v>
      </c>
    </row>
    <row r="263" spans="1:24">
      <c r="A263">
        <v>10570</v>
      </c>
      <c r="B263" t="s">
        <v>739</v>
      </c>
      <c r="C263" t="s">
        <v>1816</v>
      </c>
      <c r="D263" t="s">
        <v>1817</v>
      </c>
      <c r="F263" t="s">
        <v>1746</v>
      </c>
      <c r="H263" t="s">
        <v>1747</v>
      </c>
      <c r="I263" s="74">
        <v>113</v>
      </c>
      <c r="J263" s="74">
        <v>0</v>
      </c>
      <c r="K263" s="74">
        <v>0</v>
      </c>
      <c r="L263" s="74">
        <v>113</v>
      </c>
      <c r="M263" s="74">
        <v>0.40553353118896501</v>
      </c>
      <c r="P263" t="s">
        <v>469</v>
      </c>
      <c r="R263" t="s">
        <v>1748</v>
      </c>
      <c r="T263" t="s">
        <v>443</v>
      </c>
      <c r="W263" t="s">
        <v>1746</v>
      </c>
    </row>
    <row r="264" spans="1:24">
      <c r="A264">
        <v>10565</v>
      </c>
      <c r="B264" t="s">
        <v>710</v>
      </c>
      <c r="C264" t="s">
        <v>1814</v>
      </c>
      <c r="D264" t="s">
        <v>1815</v>
      </c>
      <c r="F264" t="s">
        <v>1746</v>
      </c>
      <c r="H264" t="s">
        <v>1747</v>
      </c>
      <c r="I264" s="74">
        <v>141</v>
      </c>
      <c r="J264" s="74">
        <v>0</v>
      </c>
      <c r="K264" s="74">
        <v>0</v>
      </c>
      <c r="L264" s="74">
        <v>141</v>
      </c>
      <c r="M264" s="74">
        <v>1.4018636703491201</v>
      </c>
      <c r="P264" t="s">
        <v>469</v>
      </c>
      <c r="R264" t="s">
        <v>1748</v>
      </c>
      <c r="T264" t="s">
        <v>443</v>
      </c>
      <c r="W264" t="s">
        <v>1746</v>
      </c>
    </row>
    <row r="265" spans="1:24">
      <c r="A265">
        <v>10572</v>
      </c>
      <c r="B265" t="s">
        <v>1711</v>
      </c>
      <c r="C265" t="s">
        <v>1818</v>
      </c>
      <c r="D265" t="s">
        <v>1819</v>
      </c>
      <c r="F265" t="s">
        <v>1746</v>
      </c>
      <c r="H265" t="s">
        <v>1747</v>
      </c>
      <c r="I265" s="74">
        <v>400</v>
      </c>
      <c r="J265" s="74">
        <v>0</v>
      </c>
      <c r="K265" s="74">
        <v>0</v>
      </c>
      <c r="L265" s="74">
        <v>400</v>
      </c>
      <c r="M265" s="74">
        <v>474.12232310333297</v>
      </c>
      <c r="P265" t="s">
        <v>469</v>
      </c>
      <c r="R265" t="s">
        <v>1748</v>
      </c>
      <c r="T265" t="s">
        <v>443</v>
      </c>
      <c r="W265" t="s">
        <v>1746</v>
      </c>
    </row>
    <row r="266" spans="1:24">
      <c r="A266">
        <v>10567</v>
      </c>
      <c r="B266" t="s">
        <v>710</v>
      </c>
      <c r="C266" t="s">
        <v>1820</v>
      </c>
      <c r="D266" t="s">
        <v>1821</v>
      </c>
      <c r="F266" t="s">
        <v>1746</v>
      </c>
      <c r="H266" t="s">
        <v>1747</v>
      </c>
      <c r="I266" s="74">
        <v>166</v>
      </c>
      <c r="J266" s="74">
        <v>0</v>
      </c>
      <c r="K266" s="74">
        <v>0</v>
      </c>
      <c r="L266" s="74">
        <v>166</v>
      </c>
      <c r="M266" s="74">
        <v>1.68392664413452</v>
      </c>
      <c r="P266" t="s">
        <v>469</v>
      </c>
      <c r="R266" t="s">
        <v>1748</v>
      </c>
      <c r="T266" t="s">
        <v>443</v>
      </c>
      <c r="W266" t="s">
        <v>1746</v>
      </c>
    </row>
    <row r="267" spans="1:24">
      <c r="A267">
        <v>10566</v>
      </c>
      <c r="B267" t="s">
        <v>710</v>
      </c>
      <c r="C267" t="s">
        <v>1822</v>
      </c>
      <c r="D267" t="s">
        <v>1823</v>
      </c>
      <c r="F267" t="s">
        <v>1746</v>
      </c>
      <c r="H267" t="s">
        <v>1747</v>
      </c>
      <c r="I267" s="74">
        <v>202</v>
      </c>
      <c r="J267" s="74">
        <v>0</v>
      </c>
      <c r="K267" s="74">
        <v>0</v>
      </c>
      <c r="L267" s="74">
        <v>202</v>
      </c>
      <c r="M267" s="74">
        <v>2.03110060882568</v>
      </c>
      <c r="P267" t="s">
        <v>469</v>
      </c>
      <c r="R267" t="s">
        <v>1748</v>
      </c>
      <c r="T267" t="s">
        <v>443</v>
      </c>
      <c r="W267" t="s">
        <v>1746</v>
      </c>
    </row>
    <row r="268" spans="1:24">
      <c r="A268">
        <v>3590</v>
      </c>
      <c r="B268" t="s">
        <v>1168</v>
      </c>
      <c r="C268" t="s">
        <v>1824</v>
      </c>
      <c r="D268" t="s">
        <v>1825</v>
      </c>
      <c r="F268" t="s">
        <v>1746</v>
      </c>
      <c r="H268" t="s">
        <v>1747</v>
      </c>
      <c r="I268" s="74">
        <v>50</v>
      </c>
      <c r="J268" s="74">
        <v>0</v>
      </c>
      <c r="K268" s="74">
        <v>0</v>
      </c>
      <c r="L268" s="74">
        <v>50</v>
      </c>
      <c r="M268" s="74">
        <v>0.54004272766113304</v>
      </c>
      <c r="P268" t="s">
        <v>439</v>
      </c>
      <c r="T268" t="s">
        <v>443</v>
      </c>
      <c r="W268" t="s">
        <v>1746</v>
      </c>
      <c r="X268" t="s">
        <v>446</v>
      </c>
    </row>
    <row r="269" spans="1:24">
      <c r="A269">
        <v>5242</v>
      </c>
      <c r="B269" t="s">
        <v>1772</v>
      </c>
      <c r="C269" t="s">
        <v>1838</v>
      </c>
      <c r="D269" t="s">
        <v>1839</v>
      </c>
      <c r="F269" t="s">
        <v>1746</v>
      </c>
      <c r="H269" t="s">
        <v>1747</v>
      </c>
      <c r="I269" s="74">
        <v>22</v>
      </c>
      <c r="J269" s="74">
        <v>0</v>
      </c>
      <c r="K269" s="74">
        <v>0</v>
      </c>
      <c r="L269" s="74">
        <v>22</v>
      </c>
      <c r="M269" s="74">
        <v>0.60707622451782195</v>
      </c>
      <c r="P269" t="s">
        <v>469</v>
      </c>
      <c r="W269" t="s">
        <v>1837</v>
      </c>
      <c r="X269" t="s">
        <v>455</v>
      </c>
    </row>
    <row r="270" spans="1:24">
      <c r="A270">
        <v>5240</v>
      </c>
      <c r="B270" t="s">
        <v>1834</v>
      </c>
      <c r="C270" t="s">
        <v>1835</v>
      </c>
      <c r="D270" t="s">
        <v>1836</v>
      </c>
      <c r="F270" t="s">
        <v>1746</v>
      </c>
      <c r="H270" t="s">
        <v>1747</v>
      </c>
      <c r="I270" s="74">
        <v>10</v>
      </c>
      <c r="J270" s="74">
        <v>0</v>
      </c>
      <c r="K270" s="74">
        <v>0</v>
      </c>
      <c r="L270" s="74">
        <v>10</v>
      </c>
      <c r="M270" s="74">
        <v>0.31045695495605502</v>
      </c>
      <c r="P270" t="s">
        <v>469</v>
      </c>
      <c r="W270" t="s">
        <v>1837</v>
      </c>
      <c r="X270" t="s">
        <v>455</v>
      </c>
    </row>
    <row r="271" spans="1:24">
      <c r="A271">
        <v>10221</v>
      </c>
      <c r="B271" t="s">
        <v>1793</v>
      </c>
      <c r="C271" t="s">
        <v>1847</v>
      </c>
      <c r="D271" t="s">
        <v>1848</v>
      </c>
      <c r="F271" t="s">
        <v>1746</v>
      </c>
      <c r="H271" t="s">
        <v>1747</v>
      </c>
      <c r="I271" s="74">
        <v>14</v>
      </c>
      <c r="J271" s="74">
        <v>0</v>
      </c>
      <c r="K271" s="74">
        <v>0</v>
      </c>
      <c r="L271" s="74">
        <v>14</v>
      </c>
      <c r="M271" s="74">
        <v>0.55455095672607402</v>
      </c>
      <c r="P271" t="s">
        <v>469</v>
      </c>
      <c r="T271" t="s">
        <v>443</v>
      </c>
      <c r="V271" t="s">
        <v>1849</v>
      </c>
      <c r="W271" t="s">
        <v>1746</v>
      </c>
      <c r="X271" t="s">
        <v>455</v>
      </c>
    </row>
    <row r="272" spans="1:24">
      <c r="A272">
        <v>10226</v>
      </c>
      <c r="B272" t="s">
        <v>654</v>
      </c>
      <c r="C272" t="s">
        <v>1840</v>
      </c>
      <c r="D272" t="s">
        <v>1841</v>
      </c>
      <c r="F272" t="s">
        <v>1746</v>
      </c>
      <c r="H272" t="s">
        <v>1747</v>
      </c>
      <c r="I272" s="74">
        <v>25</v>
      </c>
      <c r="J272" s="74">
        <v>0</v>
      </c>
      <c r="K272" s="74">
        <v>0</v>
      </c>
      <c r="L272" s="74">
        <v>25</v>
      </c>
      <c r="M272" s="74">
        <v>0.81920052032470703</v>
      </c>
      <c r="P272" t="s">
        <v>469</v>
      </c>
      <c r="T272" t="s">
        <v>443</v>
      </c>
      <c r="V272" t="s">
        <v>1842</v>
      </c>
      <c r="W272" t="s">
        <v>1746</v>
      </c>
      <c r="X272" t="s">
        <v>455</v>
      </c>
    </row>
    <row r="273" spans="1:24">
      <c r="A273">
        <v>10225</v>
      </c>
      <c r="B273" t="s">
        <v>1843</v>
      </c>
      <c r="C273" t="s">
        <v>1844</v>
      </c>
      <c r="D273" t="s">
        <v>1845</v>
      </c>
      <c r="F273" t="s">
        <v>1746</v>
      </c>
      <c r="H273" t="s">
        <v>1747</v>
      </c>
      <c r="I273" s="74">
        <v>33</v>
      </c>
      <c r="J273" s="74">
        <v>0</v>
      </c>
      <c r="K273" s="74">
        <v>0</v>
      </c>
      <c r="L273" s="74">
        <v>33</v>
      </c>
      <c r="M273" s="74">
        <v>0.67803710174560605</v>
      </c>
      <c r="P273" t="s">
        <v>469</v>
      </c>
      <c r="T273" t="s">
        <v>443</v>
      </c>
      <c r="V273" t="s">
        <v>1846</v>
      </c>
      <c r="W273" t="s">
        <v>1746</v>
      </c>
      <c r="X273" t="s">
        <v>455</v>
      </c>
    </row>
    <row r="274" spans="1:24">
      <c r="A274">
        <v>10222</v>
      </c>
      <c r="B274" t="s">
        <v>974</v>
      </c>
      <c r="C274" t="s">
        <v>1850</v>
      </c>
      <c r="D274" t="s">
        <v>1851</v>
      </c>
      <c r="F274" t="s">
        <v>1746</v>
      </c>
      <c r="H274" t="s">
        <v>1747</v>
      </c>
      <c r="I274" s="74">
        <v>22</v>
      </c>
      <c r="J274" s="74">
        <v>0</v>
      </c>
      <c r="K274" s="74">
        <v>0</v>
      </c>
      <c r="L274" s="74">
        <v>22</v>
      </c>
      <c r="M274" s="74">
        <v>0.63932487792968795</v>
      </c>
      <c r="P274" t="s">
        <v>469</v>
      </c>
      <c r="T274" t="s">
        <v>443</v>
      </c>
      <c r="V274" t="s">
        <v>1852</v>
      </c>
      <c r="W274" t="s">
        <v>1746</v>
      </c>
      <c r="X274" t="s">
        <v>455</v>
      </c>
    </row>
    <row r="275" spans="1:24">
      <c r="A275">
        <v>3869</v>
      </c>
      <c r="B275" t="s">
        <v>473</v>
      </c>
      <c r="C275" t="s">
        <v>1826</v>
      </c>
      <c r="D275" t="s">
        <v>1827</v>
      </c>
      <c r="F275" t="s">
        <v>1746</v>
      </c>
      <c r="H275" t="s">
        <v>1747</v>
      </c>
      <c r="I275" s="74">
        <v>75</v>
      </c>
      <c r="J275" s="74">
        <v>0</v>
      </c>
      <c r="K275" s="74">
        <v>0</v>
      </c>
      <c r="L275" s="74">
        <v>75</v>
      </c>
      <c r="M275" s="74">
        <v>1.6248360893249501</v>
      </c>
      <c r="W275" t="s">
        <v>1746</v>
      </c>
      <c r="X275" t="s">
        <v>446</v>
      </c>
    </row>
    <row r="276" spans="1:24">
      <c r="A276">
        <v>10470</v>
      </c>
      <c r="B276" t="s">
        <v>739</v>
      </c>
      <c r="C276" t="s">
        <v>1828</v>
      </c>
      <c r="D276" t="s">
        <v>1829</v>
      </c>
      <c r="F276" t="s">
        <v>1746</v>
      </c>
      <c r="H276" t="s">
        <v>1747</v>
      </c>
      <c r="I276" s="74">
        <v>93</v>
      </c>
      <c r="J276" s="74">
        <v>0</v>
      </c>
      <c r="K276" s="74">
        <v>0</v>
      </c>
      <c r="L276" s="74">
        <v>93</v>
      </c>
      <c r="M276" s="74">
        <v>0.32562390060424801</v>
      </c>
      <c r="R276" t="s">
        <v>1830</v>
      </c>
      <c r="T276" t="s">
        <v>443</v>
      </c>
      <c r="W276" t="s">
        <v>1746</v>
      </c>
      <c r="X276" t="s">
        <v>446</v>
      </c>
    </row>
    <row r="277" spans="1:24">
      <c r="A277">
        <v>3517</v>
      </c>
      <c r="B277" t="s">
        <v>710</v>
      </c>
      <c r="C277" t="s">
        <v>1831</v>
      </c>
      <c r="D277" t="s">
        <v>1832</v>
      </c>
      <c r="F277" t="s">
        <v>1746</v>
      </c>
      <c r="H277" t="s">
        <v>1747</v>
      </c>
      <c r="I277" s="74">
        <v>1500</v>
      </c>
      <c r="J277" s="74">
        <v>0</v>
      </c>
      <c r="K277" s="74">
        <v>0</v>
      </c>
      <c r="L277" s="74">
        <v>1500</v>
      </c>
      <c r="M277" s="74">
        <v>11.794833178710901</v>
      </c>
      <c r="P277" t="s">
        <v>469</v>
      </c>
      <c r="Q277" t="s">
        <v>1720</v>
      </c>
      <c r="V277" t="s">
        <v>1833</v>
      </c>
      <c r="W277" t="s">
        <v>1746</v>
      </c>
      <c r="X277" t="s">
        <v>455</v>
      </c>
    </row>
    <row r="278" spans="1:24">
      <c r="I278" s="81">
        <f>SUM(I237:I277)</f>
        <v>7394</v>
      </c>
      <c r="J278" s="81">
        <f>SUM(J237:J277)</f>
        <v>0</v>
      </c>
      <c r="K278" s="81">
        <f>SUM(K237:K277)</f>
        <v>0</v>
      </c>
      <c r="L278" s="81">
        <f>SUM(L237:L277)</f>
        <v>7394</v>
      </c>
      <c r="M278" s="81">
        <f>SUM(M237:M277)</f>
        <v>732.25733478927634</v>
      </c>
    </row>
    <row r="279" spans="1:24">
      <c r="L279" s="81">
        <f>K278+L278</f>
        <v>7394</v>
      </c>
    </row>
    <row r="280" spans="1:24" ht="12.95">
      <c r="P280" s="76" t="s">
        <v>1853</v>
      </c>
      <c r="Q280" s="74"/>
      <c r="R280" s="74"/>
    </row>
    <row r="281" spans="1:24" ht="12.95">
      <c r="P281" s="74"/>
      <c r="Q281" s="76" t="s">
        <v>1854</v>
      </c>
      <c r="R281" s="76" t="s">
        <v>1855</v>
      </c>
    </row>
    <row r="282" spans="1:24" ht="12.95">
      <c r="P282" s="76" t="s">
        <v>1856</v>
      </c>
      <c r="Q282" s="74">
        <f>L212</f>
        <v>7212</v>
      </c>
      <c r="R282" s="74">
        <f>M211</f>
        <v>353.86667510701426</v>
      </c>
    </row>
    <row r="283" spans="1:24" ht="12.95">
      <c r="P283" s="76" t="s">
        <v>1857</v>
      </c>
      <c r="Q283" s="74">
        <f>L234</f>
        <v>9408</v>
      </c>
      <c r="R283" s="74">
        <f>M234</f>
        <v>834.74610133353326</v>
      </c>
    </row>
    <row r="284" spans="1:24" ht="12.95">
      <c r="P284" s="76" t="s">
        <v>1858</v>
      </c>
      <c r="Q284" s="74">
        <f>L278</f>
        <v>7394</v>
      </c>
      <c r="R284" s="74">
        <f>M278</f>
        <v>732.25733478927634</v>
      </c>
    </row>
    <row r="285" spans="1:24" ht="12.95">
      <c r="P285" s="76" t="s">
        <v>1859</v>
      </c>
      <c r="Q285" s="74">
        <f>SUM(Q282:Q284)</f>
        <v>24014</v>
      </c>
      <c r="R285" s="74">
        <f>SUM(R282:R284)</f>
        <v>1920.870111229824</v>
      </c>
    </row>
    <row r="286" spans="1:24" ht="12.95">
      <c r="P286" s="76"/>
      <c r="Q286" s="74"/>
      <c r="R286" s="74"/>
    </row>
    <row r="287" spans="1:24" ht="12.95">
      <c r="P287" s="76" t="s">
        <v>1860</v>
      </c>
      <c r="Q287" s="74">
        <f>Q284</f>
        <v>7394</v>
      </c>
      <c r="R287" s="74">
        <f>R284</f>
        <v>732.25733478927634</v>
      </c>
    </row>
    <row r="288" spans="1:24" ht="12.95">
      <c r="P288" s="76" t="s">
        <v>1861</v>
      </c>
      <c r="Q288" s="74">
        <f>+Q282+Q283</f>
        <v>16620</v>
      </c>
      <c r="R288" s="74">
        <f>+R282+R283</f>
        <v>1188.6127764405476</v>
      </c>
    </row>
    <row r="289" spans="16:18" ht="12.95">
      <c r="P289" s="76" t="s">
        <v>1859</v>
      </c>
      <c r="Q289" s="74">
        <f>SUM(Q287:Q288)</f>
        <v>24014</v>
      </c>
      <c r="R289" s="74">
        <f>SUM(R287:R288)</f>
        <v>1920.870111229824</v>
      </c>
    </row>
    <row r="290" spans="16:18">
      <c r="P290" s="74"/>
      <c r="Q290" s="74"/>
      <c r="R290" s="7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7"/>
  <sheetViews>
    <sheetView workbookViewId="0">
      <pane ySplit="1" topLeftCell="A70" activePane="bottomLeft" state="frozen"/>
      <selection pane="bottomLeft" activeCell="H91" sqref="H91"/>
    </sheetView>
  </sheetViews>
  <sheetFormatPr defaultRowHeight="12.6"/>
  <cols>
    <col min="1" max="1" width="14.5703125" style="4" customWidth="1"/>
    <col min="3" max="3" width="8.85546875" customWidth="1"/>
    <col min="4" max="4" width="12.28515625" bestFit="1" customWidth="1"/>
    <col min="5" max="5" width="9.42578125" bestFit="1" customWidth="1"/>
  </cols>
  <sheetData>
    <row r="1" spans="1:6" ht="12.95">
      <c r="A1" s="3" t="s">
        <v>17</v>
      </c>
    </row>
    <row r="3" spans="1:6" ht="12.95">
      <c r="A3" s="8" t="s">
        <v>18</v>
      </c>
      <c r="B3" s="9" t="s">
        <v>19</v>
      </c>
      <c r="C3" s="9" t="s">
        <v>20</v>
      </c>
      <c r="D3" s="9" t="s">
        <v>21</v>
      </c>
      <c r="E3" s="9" t="s">
        <v>22</v>
      </c>
    </row>
    <row r="4" spans="1:6">
      <c r="A4" s="42" t="s">
        <v>23</v>
      </c>
      <c r="B4" s="28"/>
      <c r="C4" s="28"/>
      <c r="D4" s="16">
        <v>2144</v>
      </c>
      <c r="E4" s="16" t="s">
        <v>24</v>
      </c>
      <c r="F4" t="s">
        <v>25</v>
      </c>
    </row>
    <row r="5" spans="1:6" ht="12.95">
      <c r="A5" s="42"/>
      <c r="B5" s="28"/>
      <c r="C5" s="28"/>
      <c r="D5" s="28"/>
      <c r="E5" s="41"/>
      <c r="F5" t="s">
        <v>26</v>
      </c>
    </row>
    <row r="6" spans="1:6">
      <c r="A6" s="42" t="s">
        <v>27</v>
      </c>
      <c r="B6" s="28"/>
      <c r="C6" s="28"/>
      <c r="D6" s="16">
        <v>1709</v>
      </c>
      <c r="E6" s="16" t="s">
        <v>24</v>
      </c>
    </row>
    <row r="7" spans="1:6" ht="12.95">
      <c r="A7" s="42"/>
      <c r="B7" s="28"/>
      <c r="C7" s="28"/>
      <c r="D7" s="16"/>
      <c r="E7" s="41"/>
    </row>
    <row r="8" spans="1:6">
      <c r="A8" s="42" t="s">
        <v>28</v>
      </c>
      <c r="B8" s="28"/>
      <c r="C8" s="28"/>
      <c r="D8" s="16">
        <v>2257</v>
      </c>
      <c r="E8" s="16" t="s">
        <v>24</v>
      </c>
    </row>
    <row r="9" spans="1:6" ht="12.95">
      <c r="A9" s="42"/>
      <c r="B9" s="28"/>
      <c r="C9" s="28"/>
      <c r="D9" s="16"/>
      <c r="E9" s="41"/>
    </row>
    <row r="10" spans="1:6">
      <c r="A10" s="42" t="s">
        <v>29</v>
      </c>
      <c r="B10" s="28"/>
      <c r="C10" s="28"/>
      <c r="D10" s="16">
        <v>2433</v>
      </c>
      <c r="E10" s="16" t="s">
        <v>24</v>
      </c>
    </row>
    <row r="11" spans="1:6" ht="12.95">
      <c r="A11" s="42"/>
      <c r="B11" s="28"/>
      <c r="C11" s="28"/>
      <c r="D11" s="28"/>
      <c r="E11" s="41"/>
    </row>
    <row r="12" spans="1:6">
      <c r="A12" s="7" t="s">
        <v>30</v>
      </c>
      <c r="B12" s="25">
        <v>2966</v>
      </c>
      <c r="C12" s="25">
        <v>120</v>
      </c>
      <c r="D12" s="25">
        <f>+B12+C12</f>
        <v>3086</v>
      </c>
      <c r="E12" s="16" t="s">
        <v>24</v>
      </c>
    </row>
    <row r="13" spans="1:6">
      <c r="A13" s="5"/>
      <c r="B13" s="23"/>
      <c r="C13" s="23"/>
      <c r="D13" s="23"/>
      <c r="E13" s="16"/>
    </row>
    <row r="14" spans="1:6">
      <c r="A14" s="7" t="s">
        <v>31</v>
      </c>
      <c r="B14" s="25">
        <v>2207</v>
      </c>
      <c r="C14" s="25">
        <v>102</v>
      </c>
      <c r="D14" s="25">
        <f>+B14+C14</f>
        <v>2309</v>
      </c>
      <c r="E14" s="16" t="s">
        <v>24</v>
      </c>
    </row>
    <row r="15" spans="1:6">
      <c r="A15" s="5"/>
      <c r="B15" s="23"/>
      <c r="C15" s="23"/>
      <c r="D15" s="23"/>
      <c r="E15" s="16"/>
    </row>
    <row r="16" spans="1:6">
      <c r="A16" s="7" t="s">
        <v>32</v>
      </c>
      <c r="B16" s="25">
        <v>2503</v>
      </c>
      <c r="C16" s="25">
        <v>203</v>
      </c>
      <c r="D16" s="25">
        <f>+B16+C16</f>
        <v>2706</v>
      </c>
      <c r="E16" s="16" t="s">
        <v>24</v>
      </c>
    </row>
    <row r="17" spans="1:5">
      <c r="A17" s="5"/>
      <c r="B17" s="23"/>
      <c r="C17" s="23"/>
      <c r="D17" s="23"/>
      <c r="E17" s="16"/>
    </row>
    <row r="18" spans="1:5">
      <c r="A18" s="7" t="s">
        <v>33</v>
      </c>
      <c r="B18" s="25">
        <v>2957</v>
      </c>
      <c r="C18" s="25">
        <v>347</v>
      </c>
      <c r="D18" s="25">
        <f>+B18+C18</f>
        <v>3304</v>
      </c>
      <c r="E18" s="16" t="s">
        <v>24</v>
      </c>
    </row>
    <row r="19" spans="1:5">
      <c r="A19" s="5"/>
      <c r="B19" s="23"/>
      <c r="C19" s="23"/>
      <c r="D19" s="23"/>
      <c r="E19" s="16"/>
    </row>
    <row r="20" spans="1:5">
      <c r="A20" s="7" t="s">
        <v>34</v>
      </c>
      <c r="B20" s="25">
        <v>1732</v>
      </c>
      <c r="C20" s="25">
        <v>408</v>
      </c>
      <c r="D20" s="25">
        <f>+B20+C20</f>
        <v>2140</v>
      </c>
      <c r="E20" s="16" t="s">
        <v>24</v>
      </c>
    </row>
    <row r="21" spans="1:5">
      <c r="A21" s="5"/>
      <c r="B21" s="23"/>
      <c r="C21" s="23"/>
      <c r="D21" s="23"/>
      <c r="E21" s="16"/>
    </row>
    <row r="22" spans="1:5">
      <c r="A22" s="7" t="s">
        <v>35</v>
      </c>
      <c r="B22" s="25">
        <v>2237</v>
      </c>
      <c r="C22" s="25">
        <v>411</v>
      </c>
      <c r="D22" s="25">
        <f>+B22+C22</f>
        <v>2648</v>
      </c>
      <c r="E22" s="16" t="s">
        <v>24</v>
      </c>
    </row>
    <row r="23" spans="1:5">
      <c r="A23" s="5"/>
      <c r="B23" s="23"/>
      <c r="C23" s="23"/>
      <c r="D23" s="23"/>
      <c r="E23" s="16"/>
    </row>
    <row r="24" spans="1:5">
      <c r="A24" s="7" t="s">
        <v>36</v>
      </c>
      <c r="B24" s="25">
        <v>2007</v>
      </c>
      <c r="C24" s="25">
        <v>317</v>
      </c>
      <c r="D24" s="25">
        <f>+B24+C24</f>
        <v>2324</v>
      </c>
      <c r="E24" s="16" t="s">
        <v>24</v>
      </c>
    </row>
    <row r="25" spans="1:5">
      <c r="A25" s="5"/>
      <c r="B25" s="23"/>
      <c r="C25" s="23"/>
      <c r="D25" s="23"/>
      <c r="E25" s="16"/>
    </row>
    <row r="26" spans="1:5">
      <c r="A26" s="7" t="s">
        <v>37</v>
      </c>
      <c r="B26" s="25">
        <v>1782</v>
      </c>
      <c r="C26" s="25">
        <v>273</v>
      </c>
      <c r="D26" s="25">
        <f>+B26+C26</f>
        <v>2055</v>
      </c>
      <c r="E26" s="16" t="s">
        <v>24</v>
      </c>
    </row>
    <row r="27" spans="1:5">
      <c r="A27" s="5"/>
      <c r="B27" s="23"/>
      <c r="C27" s="23"/>
      <c r="D27" s="23"/>
      <c r="E27" s="23"/>
    </row>
    <row r="28" spans="1:5">
      <c r="A28" s="7" t="s">
        <v>38</v>
      </c>
      <c r="B28" s="25">
        <v>1534</v>
      </c>
      <c r="C28" s="25">
        <v>148</v>
      </c>
      <c r="D28" s="25">
        <f>+B28+C28</f>
        <v>1682</v>
      </c>
      <c r="E28" s="25">
        <v>5</v>
      </c>
    </row>
    <row r="29" spans="1:5">
      <c r="A29" s="5"/>
      <c r="B29" s="23"/>
      <c r="C29" s="23"/>
      <c r="D29" s="23"/>
      <c r="E29" s="23"/>
    </row>
    <row r="30" spans="1:5">
      <c r="A30" s="7" t="s">
        <v>39</v>
      </c>
      <c r="B30" s="25">
        <v>1180</v>
      </c>
      <c r="C30" s="25">
        <v>197</v>
      </c>
      <c r="D30" s="25">
        <f>+B30+C30</f>
        <v>1377</v>
      </c>
      <c r="E30" s="25">
        <v>5</v>
      </c>
    </row>
    <row r="31" spans="1:5">
      <c r="A31" s="5"/>
      <c r="B31" s="23"/>
      <c r="C31" s="23"/>
      <c r="D31" s="23"/>
      <c r="E31" s="23"/>
    </row>
    <row r="32" spans="1:5">
      <c r="A32" s="7" t="s">
        <v>40</v>
      </c>
      <c r="B32" s="25">
        <v>1562</v>
      </c>
      <c r="C32" s="25">
        <v>284</v>
      </c>
      <c r="D32" s="25">
        <f>+B32+C32</f>
        <v>1846</v>
      </c>
      <c r="E32" s="25">
        <v>2</v>
      </c>
    </row>
    <row r="33" spans="1:7">
      <c r="A33" s="5"/>
      <c r="B33" s="23"/>
      <c r="C33" s="23"/>
      <c r="D33" s="23"/>
      <c r="E33" s="23"/>
    </row>
    <row r="34" spans="1:7">
      <c r="A34" s="7" t="s">
        <v>41</v>
      </c>
      <c r="B34" s="25">
        <v>1725</v>
      </c>
      <c r="C34" s="25">
        <v>294</v>
      </c>
      <c r="D34" s="25">
        <f>+B34+C34</f>
        <v>2019</v>
      </c>
      <c r="E34" s="25">
        <v>1</v>
      </c>
    </row>
    <row r="35" spans="1:7">
      <c r="A35" s="5"/>
      <c r="B35" s="23"/>
      <c r="C35" s="23"/>
      <c r="D35" s="23"/>
      <c r="E35" s="23"/>
    </row>
    <row r="36" spans="1:7">
      <c r="A36" s="7" t="s">
        <v>42</v>
      </c>
      <c r="B36" s="25">
        <v>1373</v>
      </c>
      <c r="C36" s="25">
        <v>99</v>
      </c>
      <c r="D36" s="25">
        <f>+B36+C36</f>
        <v>1472</v>
      </c>
      <c r="E36" s="25">
        <v>6</v>
      </c>
    </row>
    <row r="37" spans="1:7">
      <c r="A37" s="5"/>
      <c r="B37" s="23"/>
      <c r="C37" s="23"/>
      <c r="D37" s="23"/>
      <c r="E37" s="23"/>
    </row>
    <row r="38" spans="1:7">
      <c r="A38" s="7" t="s">
        <v>43</v>
      </c>
      <c r="B38" s="25">
        <v>1665</v>
      </c>
      <c r="C38" s="25">
        <v>143</v>
      </c>
      <c r="D38" s="25">
        <f>+B38+C38</f>
        <v>1808</v>
      </c>
      <c r="E38" s="25">
        <v>4</v>
      </c>
      <c r="G38">
        <f>+D38-E38</f>
        <v>1804</v>
      </c>
    </row>
    <row r="39" spans="1:7">
      <c r="A39" s="5"/>
      <c r="B39" s="23"/>
      <c r="C39" s="23"/>
      <c r="D39" s="23"/>
      <c r="E39" s="23"/>
    </row>
    <row r="40" spans="1:7">
      <c r="A40" s="7" t="s">
        <v>44</v>
      </c>
      <c r="B40" s="25">
        <v>1744</v>
      </c>
      <c r="C40" s="25">
        <v>141</v>
      </c>
      <c r="D40" s="25">
        <f>+B40+C40</f>
        <v>1885</v>
      </c>
      <c r="E40" s="25">
        <v>5</v>
      </c>
      <c r="G40">
        <f>+D40-E40</f>
        <v>1880</v>
      </c>
    </row>
    <row r="41" spans="1:7">
      <c r="A41" s="5"/>
      <c r="B41" s="23"/>
      <c r="C41" s="23"/>
      <c r="D41" s="23"/>
      <c r="E41" s="23"/>
    </row>
    <row r="42" spans="1:7">
      <c r="A42" s="7" t="s">
        <v>45</v>
      </c>
      <c r="B42" s="25">
        <v>1633</v>
      </c>
      <c r="C42" s="25">
        <v>66</v>
      </c>
      <c r="D42" s="25">
        <f>+B42+C42</f>
        <v>1699</v>
      </c>
      <c r="E42" s="25">
        <v>3</v>
      </c>
      <c r="G42">
        <f>+D42-E42</f>
        <v>1696</v>
      </c>
    </row>
    <row r="43" spans="1:7">
      <c r="A43" s="5"/>
      <c r="B43" s="23"/>
      <c r="C43" s="23"/>
      <c r="D43" s="23"/>
      <c r="E43" s="23"/>
    </row>
    <row r="44" spans="1:7">
      <c r="A44" s="7" t="s">
        <v>46</v>
      </c>
      <c r="B44" s="25">
        <v>1350</v>
      </c>
      <c r="C44" s="25">
        <v>179</v>
      </c>
      <c r="D44" s="25">
        <f>+B44+C44</f>
        <v>1529</v>
      </c>
      <c r="E44" s="25">
        <v>7</v>
      </c>
      <c r="G44">
        <f>+D44-E44</f>
        <v>1522</v>
      </c>
    </row>
    <row r="45" spans="1:7">
      <c r="A45" s="5"/>
      <c r="B45" s="23"/>
      <c r="C45" s="23"/>
      <c r="D45" s="23"/>
      <c r="E45" s="23"/>
    </row>
    <row r="46" spans="1:7">
      <c r="A46" s="7" t="s">
        <v>47</v>
      </c>
      <c r="B46" s="25">
        <v>1315</v>
      </c>
      <c r="C46" s="25">
        <v>167</v>
      </c>
      <c r="D46" s="25">
        <f>+B46+C46</f>
        <v>1482</v>
      </c>
      <c r="E46" s="25">
        <v>4</v>
      </c>
      <c r="G46">
        <f>+D46-E46</f>
        <v>1478</v>
      </c>
    </row>
    <row r="47" spans="1:7">
      <c r="A47" s="5"/>
      <c r="B47" s="23"/>
      <c r="C47" s="23"/>
      <c r="D47" s="23"/>
      <c r="E47" s="23"/>
    </row>
    <row r="48" spans="1:7">
      <c r="A48" s="7" t="s">
        <v>48</v>
      </c>
      <c r="B48" s="25">
        <v>1356</v>
      </c>
      <c r="C48" s="25">
        <v>139</v>
      </c>
      <c r="D48" s="25">
        <f>+B48+C48</f>
        <v>1495</v>
      </c>
      <c r="E48" s="25">
        <v>3</v>
      </c>
      <c r="G48">
        <f>+D48-E48</f>
        <v>1492</v>
      </c>
    </row>
    <row r="49" spans="1:7">
      <c r="A49" s="5"/>
      <c r="B49" s="23"/>
      <c r="C49" s="23"/>
      <c r="D49" s="23"/>
      <c r="E49" s="23"/>
    </row>
    <row r="50" spans="1:7">
      <c r="A50" s="7" t="s">
        <v>49</v>
      </c>
      <c r="B50" s="25">
        <v>1394</v>
      </c>
      <c r="C50" s="25">
        <v>141</v>
      </c>
      <c r="D50" s="25">
        <f>+B50+C50</f>
        <v>1535</v>
      </c>
      <c r="E50" s="25">
        <v>37</v>
      </c>
      <c r="G50">
        <f>+D50-E50</f>
        <v>1498</v>
      </c>
    </row>
    <row r="51" spans="1:7">
      <c r="A51" s="5"/>
      <c r="B51" s="23"/>
      <c r="C51" s="23"/>
      <c r="D51" s="23"/>
      <c r="E51" s="23"/>
    </row>
    <row r="52" spans="1:7">
      <c r="A52" s="7" t="s">
        <v>50</v>
      </c>
      <c r="B52" s="25">
        <v>1189</v>
      </c>
      <c r="C52" s="25">
        <v>45</v>
      </c>
      <c r="D52" s="25">
        <f>+B52+C52</f>
        <v>1234</v>
      </c>
      <c r="E52" s="25">
        <v>3</v>
      </c>
      <c r="G52">
        <f>+D52-E52</f>
        <v>1231</v>
      </c>
    </row>
    <row r="53" spans="1:7">
      <c r="A53" s="5"/>
      <c r="B53" s="23"/>
      <c r="C53" s="23"/>
      <c r="D53" s="23"/>
      <c r="E53" s="23"/>
    </row>
    <row r="54" spans="1:7">
      <c r="A54" s="7" t="s">
        <v>51</v>
      </c>
      <c r="B54" s="25">
        <v>1138</v>
      </c>
      <c r="C54" s="25">
        <v>50</v>
      </c>
      <c r="D54" s="25">
        <f>+B54+C54</f>
        <v>1188</v>
      </c>
      <c r="E54" s="25">
        <v>5</v>
      </c>
      <c r="G54">
        <f>+D54-E54</f>
        <v>1183</v>
      </c>
    </row>
    <row r="55" spans="1:7">
      <c r="A55" s="5"/>
      <c r="B55" s="23"/>
      <c r="C55" s="23"/>
      <c r="D55" s="23"/>
      <c r="E55" s="23"/>
    </row>
    <row r="56" spans="1:7">
      <c r="A56" s="7" t="s">
        <v>52</v>
      </c>
      <c r="B56" s="25">
        <v>1086</v>
      </c>
      <c r="C56" s="25">
        <v>107</v>
      </c>
      <c r="D56" s="25">
        <f>SUM(B56:C56)</f>
        <v>1193</v>
      </c>
      <c r="E56" s="25">
        <v>60</v>
      </c>
      <c r="G56">
        <f>+D56-E56</f>
        <v>1133</v>
      </c>
    </row>
    <row r="57" spans="1:7">
      <c r="A57" s="5"/>
      <c r="B57" s="23"/>
      <c r="C57" s="23"/>
      <c r="D57" s="23"/>
      <c r="E57" s="23"/>
    </row>
    <row r="58" spans="1:7">
      <c r="A58" s="7" t="s">
        <v>53</v>
      </c>
      <c r="B58" s="25">
        <v>1256</v>
      </c>
      <c r="C58" s="25">
        <v>114</v>
      </c>
      <c r="D58" s="25">
        <f>SUM(B58:C58)</f>
        <v>1370</v>
      </c>
      <c r="E58" s="25">
        <v>10</v>
      </c>
      <c r="G58">
        <f>+D58-E58</f>
        <v>1360</v>
      </c>
    </row>
    <row r="59" spans="1:7">
      <c r="A59" s="5"/>
      <c r="B59" s="23"/>
      <c r="C59" s="23"/>
      <c r="D59" s="23"/>
      <c r="E59" s="23"/>
    </row>
    <row r="60" spans="1:7">
      <c r="A60" s="7" t="s">
        <v>54</v>
      </c>
      <c r="B60" s="25">
        <v>1679</v>
      </c>
      <c r="C60" s="25">
        <v>129</v>
      </c>
      <c r="D60" s="25">
        <f>SUM(B60:C60)</f>
        <v>1808</v>
      </c>
      <c r="E60" s="25">
        <v>13</v>
      </c>
      <c r="G60">
        <f>+D60-E60</f>
        <v>1795</v>
      </c>
    </row>
    <row r="61" spans="1:7">
      <c r="A61" s="5"/>
      <c r="B61" s="23"/>
      <c r="C61" s="23"/>
      <c r="D61" s="23"/>
      <c r="E61" s="23"/>
    </row>
    <row r="62" spans="1:7">
      <c r="A62" s="7" t="s">
        <v>55</v>
      </c>
      <c r="B62" s="25">
        <v>1492</v>
      </c>
      <c r="C62" s="25">
        <v>180</v>
      </c>
      <c r="D62" s="25">
        <f>SUM(B62:C62)</f>
        <v>1672</v>
      </c>
      <c r="E62" s="25">
        <v>12</v>
      </c>
      <c r="G62">
        <f>+D62-E62</f>
        <v>1660</v>
      </c>
    </row>
    <row r="63" spans="1:7">
      <c r="A63" s="6"/>
      <c r="B63" s="24"/>
      <c r="C63" s="24"/>
      <c r="D63" s="24"/>
      <c r="E63" s="24"/>
    </row>
    <row r="64" spans="1:7">
      <c r="A64" s="42" t="s">
        <v>56</v>
      </c>
      <c r="B64" s="16">
        <v>2063</v>
      </c>
      <c r="C64" s="16">
        <v>254</v>
      </c>
      <c r="D64" s="16">
        <f>SUM(B64:C64)</f>
        <v>2317</v>
      </c>
      <c r="E64" s="16">
        <v>16</v>
      </c>
      <c r="G64">
        <f>+D64-E64</f>
        <v>2301</v>
      </c>
    </row>
    <row r="65" spans="1:7">
      <c r="A65" s="42"/>
      <c r="B65" s="16"/>
      <c r="C65" s="16"/>
      <c r="D65" s="16"/>
      <c r="E65" s="16"/>
    </row>
    <row r="66" spans="1:7">
      <c r="A66" s="42" t="s">
        <v>57</v>
      </c>
      <c r="B66" s="16">
        <v>1721</v>
      </c>
      <c r="C66" s="16">
        <v>135</v>
      </c>
      <c r="D66" s="16">
        <f>SUM(B66:C66)</f>
        <v>1856</v>
      </c>
      <c r="E66" s="16">
        <v>15</v>
      </c>
      <c r="G66">
        <f>+D66-E66</f>
        <v>1841</v>
      </c>
    </row>
    <row r="67" spans="1:7">
      <c r="A67" s="42"/>
      <c r="B67" s="16"/>
      <c r="C67" s="16"/>
      <c r="D67" s="16"/>
      <c r="E67" s="16"/>
    </row>
    <row r="68" spans="1:7">
      <c r="A68" s="7" t="s">
        <v>58</v>
      </c>
      <c r="B68" s="25">
        <v>1338</v>
      </c>
      <c r="C68" s="25">
        <v>84</v>
      </c>
      <c r="D68" s="25">
        <f>SUM(B68:C68)</f>
        <v>1422</v>
      </c>
      <c r="E68" s="25">
        <v>9</v>
      </c>
      <c r="G68">
        <f>+D68-E68</f>
        <v>1413</v>
      </c>
    </row>
    <row r="69" spans="1:7">
      <c r="A69" s="42"/>
      <c r="B69" s="16"/>
      <c r="C69" s="16"/>
      <c r="D69" s="16"/>
      <c r="E69" s="16"/>
    </row>
    <row r="70" spans="1:7">
      <c r="A70" s="42" t="s">
        <v>59</v>
      </c>
      <c r="B70" s="16">
        <v>1193</v>
      </c>
      <c r="C70" s="16">
        <v>113</v>
      </c>
      <c r="D70" s="25">
        <f>SUM(B70:C70)</f>
        <v>1306</v>
      </c>
      <c r="E70" s="16">
        <v>11</v>
      </c>
      <c r="G70">
        <f>+D70-E70</f>
        <v>1295</v>
      </c>
    </row>
    <row r="71" spans="1:7">
      <c r="A71" s="42"/>
      <c r="B71" s="16"/>
      <c r="C71" s="16"/>
      <c r="D71" s="16"/>
      <c r="E71" s="16"/>
    </row>
    <row r="72" spans="1:7">
      <c r="A72" s="42" t="s">
        <v>60</v>
      </c>
      <c r="B72" s="16">
        <v>1479</v>
      </c>
      <c r="C72" s="16">
        <v>107</v>
      </c>
      <c r="D72" s="25">
        <f>SUM(B72:C72)</f>
        <v>1586</v>
      </c>
      <c r="E72" s="16">
        <v>6</v>
      </c>
      <c r="G72">
        <f>+D72-E72</f>
        <v>1580</v>
      </c>
    </row>
    <row r="73" spans="1:7">
      <c r="A73" s="42"/>
      <c r="B73" s="16"/>
      <c r="C73" s="16"/>
      <c r="D73" s="16"/>
      <c r="E73" s="16"/>
    </row>
    <row r="74" spans="1:7">
      <c r="A74" s="42" t="s">
        <v>61</v>
      </c>
      <c r="B74" s="16">
        <v>1255</v>
      </c>
      <c r="C74" s="16">
        <v>60</v>
      </c>
      <c r="D74" s="25">
        <f>SUM(B74:C74)</f>
        <v>1315</v>
      </c>
      <c r="E74" s="16">
        <v>13</v>
      </c>
      <c r="G74">
        <f>+D74-E74</f>
        <v>1302</v>
      </c>
    </row>
    <row r="75" spans="1:7">
      <c r="A75" s="6"/>
      <c r="B75" s="24"/>
      <c r="C75" s="24"/>
      <c r="D75" s="24"/>
      <c r="E75" s="24"/>
    </row>
    <row r="76" spans="1:7">
      <c r="A76" s="42" t="s">
        <v>62</v>
      </c>
      <c r="B76" s="16">
        <v>927</v>
      </c>
      <c r="C76" s="16">
        <v>74</v>
      </c>
      <c r="D76" s="16">
        <f>SUM(B76:C76)</f>
        <v>1001</v>
      </c>
      <c r="E76" s="16">
        <v>1</v>
      </c>
      <c r="G76">
        <f>+D76-E76</f>
        <v>1000</v>
      </c>
    </row>
    <row r="77" spans="1:7">
      <c r="A77" s="42"/>
      <c r="B77" s="16"/>
      <c r="C77" s="16"/>
      <c r="D77" s="16"/>
      <c r="E77" s="16"/>
    </row>
    <row r="78" spans="1:7">
      <c r="A78" s="42" t="s">
        <v>63</v>
      </c>
      <c r="B78" s="16">
        <v>1342</v>
      </c>
      <c r="C78" s="16">
        <v>98</v>
      </c>
      <c r="D78" s="16">
        <f>SUM(B78:C78)</f>
        <v>1440</v>
      </c>
      <c r="E78" s="16">
        <v>19</v>
      </c>
      <c r="G78">
        <f>+D78-E78</f>
        <v>1421</v>
      </c>
    </row>
    <row r="79" spans="1:7">
      <c r="A79" s="42"/>
      <c r="B79" s="16"/>
      <c r="C79" s="16"/>
      <c r="D79" s="16"/>
      <c r="E79" s="16"/>
    </row>
    <row r="80" spans="1:7">
      <c r="A80" s="42" t="s">
        <v>64</v>
      </c>
      <c r="B80" s="16">
        <v>1120</v>
      </c>
      <c r="C80" s="16">
        <v>82</v>
      </c>
      <c r="D80" s="16">
        <f>SUM(B80:C80)</f>
        <v>1202</v>
      </c>
      <c r="E80" s="16">
        <v>11</v>
      </c>
      <c r="G80">
        <f>+D80-E80</f>
        <v>1191</v>
      </c>
    </row>
    <row r="81" spans="1:7">
      <c r="A81" s="42"/>
      <c r="B81" s="16"/>
      <c r="C81" s="16"/>
      <c r="D81" s="16"/>
      <c r="E81" s="16"/>
    </row>
    <row r="82" spans="1:7">
      <c r="A82" s="42" t="s">
        <v>65</v>
      </c>
      <c r="B82" s="16">
        <v>1159</v>
      </c>
      <c r="C82" s="16">
        <v>88</v>
      </c>
      <c r="D82" s="16">
        <f>SUM(B82:C82)</f>
        <v>1247</v>
      </c>
      <c r="E82" s="16">
        <v>17</v>
      </c>
      <c r="G82">
        <f>+D82-E82</f>
        <v>1230</v>
      </c>
    </row>
    <row r="83" spans="1:7">
      <c r="A83" s="42"/>
      <c r="B83" s="16"/>
      <c r="C83" s="16"/>
      <c r="D83" s="16"/>
      <c r="E83" s="16"/>
    </row>
    <row r="84" spans="1:7">
      <c r="A84" s="42" t="s">
        <v>66</v>
      </c>
      <c r="B84" s="16">
        <v>1405</v>
      </c>
      <c r="C84" s="16">
        <v>122</v>
      </c>
      <c r="D84" s="16">
        <f>SUM(B84:C84)</f>
        <v>1527</v>
      </c>
      <c r="E84" s="16">
        <v>9</v>
      </c>
      <c r="G84">
        <f>+D84-E84</f>
        <v>1518</v>
      </c>
    </row>
    <row r="85" spans="1:7">
      <c r="A85" s="6"/>
      <c r="B85" s="24"/>
      <c r="C85" s="24"/>
      <c r="D85" s="16"/>
      <c r="E85" s="24"/>
    </row>
    <row r="86" spans="1:7">
      <c r="A86" s="42" t="s">
        <v>67</v>
      </c>
      <c r="B86" s="16">
        <v>1595</v>
      </c>
      <c r="C86" s="16">
        <v>192</v>
      </c>
      <c r="D86" s="16">
        <f>SUM(B86:C86)</f>
        <v>1787</v>
      </c>
      <c r="E86" s="16">
        <v>6</v>
      </c>
      <c r="G86">
        <f>+D86-E86</f>
        <v>1781</v>
      </c>
    </row>
    <row r="87" spans="1:7">
      <c r="A87" s="42"/>
      <c r="B87" s="16"/>
      <c r="C87" s="16"/>
      <c r="D87" s="16"/>
      <c r="E87" s="16"/>
    </row>
    <row r="88" spans="1:7">
      <c r="A88" s="42" t="s">
        <v>68</v>
      </c>
      <c r="B88" s="16">
        <v>1881</v>
      </c>
      <c r="C88" s="16">
        <v>209</v>
      </c>
      <c r="D88" s="16">
        <v>2090</v>
      </c>
      <c r="E88" s="16">
        <v>14</v>
      </c>
      <c r="G88" s="59">
        <v>2076</v>
      </c>
    </row>
    <row r="89" spans="1:7">
      <c r="A89" s="6"/>
      <c r="B89" s="24"/>
      <c r="C89" s="24"/>
      <c r="D89" s="24"/>
      <c r="E89" s="24"/>
      <c r="G89" s="59"/>
    </row>
    <row r="90" spans="1:7">
      <c r="A90" s="42" t="s">
        <v>69</v>
      </c>
      <c r="B90" s="16">
        <v>1686</v>
      </c>
      <c r="C90" s="16">
        <v>312</v>
      </c>
      <c r="D90" s="16">
        <v>1998</v>
      </c>
      <c r="E90" s="16">
        <v>5</v>
      </c>
      <c r="G90" s="59">
        <v>1993</v>
      </c>
    </row>
    <row r="91" spans="1:7">
      <c r="A91" s="42"/>
      <c r="B91" s="16"/>
      <c r="C91" s="16"/>
      <c r="D91" s="16"/>
      <c r="E91" s="16"/>
      <c r="G91" s="59"/>
    </row>
    <row r="92" spans="1:7">
      <c r="A92" s="42" t="s">
        <v>70</v>
      </c>
      <c r="B92" s="16">
        <v>1721</v>
      </c>
      <c r="C92" s="16">
        <v>284</v>
      </c>
      <c r="D92" s="16">
        <f>SUM(B92:C92)</f>
        <v>2005</v>
      </c>
      <c r="E92" s="16">
        <v>2</v>
      </c>
      <c r="G92" s="59">
        <v>2003</v>
      </c>
    </row>
    <row r="93" spans="1:7">
      <c r="A93" s="42"/>
      <c r="B93" s="16"/>
      <c r="C93" s="16"/>
      <c r="D93" s="16"/>
      <c r="E93" s="16"/>
      <c r="G93" s="59"/>
    </row>
    <row r="94" spans="1:7">
      <c r="A94" s="42" t="s">
        <v>71</v>
      </c>
      <c r="B94" s="16">
        <v>2707</v>
      </c>
      <c r="C94" s="16">
        <v>386</v>
      </c>
      <c r="D94" s="16">
        <f>SUM(B94:C94)</f>
        <v>3093</v>
      </c>
      <c r="E94" s="16">
        <v>198</v>
      </c>
      <c r="G94" s="59">
        <f>D94-E94</f>
        <v>2895</v>
      </c>
    </row>
    <row r="95" spans="1:7">
      <c r="A95" s="42"/>
      <c r="B95" s="16"/>
      <c r="C95" s="16"/>
      <c r="D95" s="16"/>
      <c r="E95" s="16"/>
      <c r="G95" s="59"/>
    </row>
    <row r="96" spans="1:7">
      <c r="A96" s="42" t="s">
        <v>72</v>
      </c>
      <c r="B96" s="16">
        <v>2048</v>
      </c>
      <c r="C96" s="16">
        <v>152</v>
      </c>
      <c r="D96" s="16">
        <v>2200</v>
      </c>
      <c r="E96" s="16">
        <v>0</v>
      </c>
      <c r="G96" s="59">
        <v>2200</v>
      </c>
    </row>
    <row r="97" spans="1:7">
      <c r="A97" s="42"/>
      <c r="B97" s="16"/>
      <c r="C97" s="16"/>
      <c r="D97" s="16"/>
      <c r="E97" s="16"/>
      <c r="G97" s="59"/>
    </row>
    <row r="98" spans="1:7">
      <c r="A98" s="96" t="s">
        <v>73</v>
      </c>
      <c r="B98" s="16">
        <v>2328</v>
      </c>
      <c r="C98" s="16">
        <v>61</v>
      </c>
      <c r="D98" s="16">
        <v>2389</v>
      </c>
      <c r="E98" s="16">
        <v>0</v>
      </c>
      <c r="G98" s="59">
        <v>2389</v>
      </c>
    </row>
    <row r="99" spans="1:7">
      <c r="A99" s="42"/>
      <c r="B99" s="16"/>
      <c r="C99" s="16"/>
      <c r="D99" s="16"/>
      <c r="E99" s="16"/>
      <c r="G99" s="59"/>
    </row>
    <row r="100" spans="1:7">
      <c r="A100" s="88" t="s">
        <v>74</v>
      </c>
      <c r="B100" s="16"/>
      <c r="C100" s="16"/>
      <c r="D100" s="16"/>
      <c r="E100" s="16"/>
      <c r="G100" s="59"/>
    </row>
    <row r="101" spans="1:7">
      <c r="A101" s="42"/>
      <c r="B101" s="16"/>
      <c r="C101" s="16"/>
      <c r="D101" s="16"/>
      <c r="E101" s="16"/>
      <c r="G101" s="59"/>
    </row>
    <row r="102" spans="1:7">
      <c r="A102" s="39" t="s">
        <v>75</v>
      </c>
      <c r="B102" s="16">
        <f>SUM(B48:B50)</f>
        <v>2750</v>
      </c>
      <c r="C102" s="16">
        <f>SUM(C48:C50)</f>
        <v>280</v>
      </c>
      <c r="D102" s="16">
        <f>SUM(D48:D50)</f>
        <v>3030</v>
      </c>
      <c r="E102" s="16">
        <f>SUM(E48:E50)</f>
        <v>40</v>
      </c>
    </row>
    <row r="103" spans="1:7">
      <c r="A103" s="39" t="s">
        <v>76</v>
      </c>
      <c r="B103" s="16">
        <f>SUM(B52:B60)</f>
        <v>6348</v>
      </c>
      <c r="C103" s="16">
        <f>SUM(C52:C60)</f>
        <v>445</v>
      </c>
      <c r="D103" s="16">
        <f>SUM(D52:D60)</f>
        <v>6793</v>
      </c>
      <c r="E103" s="16">
        <f>SUM(E52:E60)</f>
        <v>91</v>
      </c>
    </row>
    <row r="104" spans="1:7">
      <c r="A104" s="39" t="s">
        <v>77</v>
      </c>
      <c r="B104" s="16">
        <f>SUM(B62:B70)</f>
        <v>7807</v>
      </c>
      <c r="C104" s="16">
        <f>SUM(C62:C70)</f>
        <v>766</v>
      </c>
      <c r="D104" s="16">
        <f>SUM(D62:D70)</f>
        <v>8573</v>
      </c>
      <c r="E104" s="16">
        <f>SUM(E62:E70)</f>
        <v>63</v>
      </c>
    </row>
    <row r="105" spans="1:7">
      <c r="A105" s="39" t="s">
        <v>78</v>
      </c>
      <c r="B105" s="16">
        <f>SUM(B72:B80)</f>
        <v>6123</v>
      </c>
      <c r="C105" s="16">
        <f>SUM(C72:C80)</f>
        <v>421</v>
      </c>
      <c r="D105" s="16">
        <f>SUM(D72:D80)</f>
        <v>6544</v>
      </c>
      <c r="E105" s="16">
        <f>SUM(E72:E80)</f>
        <v>50</v>
      </c>
    </row>
    <row r="106" spans="1:7">
      <c r="A106" s="39" t="s">
        <v>79</v>
      </c>
      <c r="B106" s="16">
        <f>SUM(B82:B90)</f>
        <v>7726</v>
      </c>
      <c r="C106" s="16">
        <f>SUM(C82:C90)</f>
        <v>923</v>
      </c>
      <c r="D106" s="16">
        <f>SUM(D82:D90)</f>
        <v>8649</v>
      </c>
      <c r="E106" s="16">
        <f>SUM(E82:E90)</f>
        <v>51</v>
      </c>
    </row>
    <row r="107" spans="1:7">
      <c r="A107" s="39" t="s">
        <v>80</v>
      </c>
      <c r="B107" s="16">
        <f>SUM(B92:B100)</f>
        <v>8804</v>
      </c>
      <c r="C107" s="16">
        <f>SUM(C92:C100)</f>
        <v>883</v>
      </c>
      <c r="D107" s="16">
        <f>SUM(D92:D100)</f>
        <v>9687</v>
      </c>
      <c r="E107" s="16">
        <f>SUM(E92:E100)</f>
        <v>200</v>
      </c>
    </row>
    <row r="108" spans="1:7">
      <c r="A108" s="90" t="s">
        <v>81</v>
      </c>
      <c r="B108" s="92">
        <f>SUM(B4:B92)</f>
        <v>65947</v>
      </c>
      <c r="C108" s="92">
        <f>SUM(C4:C92)</f>
        <v>7018</v>
      </c>
      <c r="D108" s="92">
        <f>SUM(D4:D92)</f>
        <v>81508</v>
      </c>
      <c r="E108" s="92">
        <f>SUM(E4:E92)</f>
        <v>339</v>
      </c>
    </row>
    <row r="109" spans="1:7">
      <c r="A109" s="91"/>
      <c r="B109" s="93"/>
      <c r="C109" s="93"/>
      <c r="D109" s="93"/>
      <c r="E109" s="93"/>
    </row>
    <row r="110" spans="1:7">
      <c r="A110" s="82"/>
      <c r="B110" s="26"/>
      <c r="C110" s="26"/>
      <c r="D110" s="26"/>
      <c r="E110" s="26"/>
    </row>
    <row r="111" spans="1:7">
      <c r="A111" s="82"/>
      <c r="B111" s="26"/>
      <c r="C111" s="26"/>
      <c r="D111" s="26"/>
      <c r="E111" s="26"/>
    </row>
    <row r="112" spans="1:7">
      <c r="A112" s="82"/>
      <c r="B112" s="26"/>
      <c r="C112" s="26"/>
      <c r="D112" s="26"/>
      <c r="E112" s="26"/>
    </row>
    <row r="113" spans="1:5">
      <c r="A113" s="82"/>
      <c r="B113" s="26"/>
      <c r="C113" s="26"/>
      <c r="D113" s="26"/>
      <c r="E113" s="26"/>
    </row>
    <row r="114" spans="1:5">
      <c r="B114" s="26"/>
    </row>
    <row r="115" spans="1:5">
      <c r="A115" s="4" t="s">
        <v>82</v>
      </c>
    </row>
    <row r="116" spans="1:5">
      <c r="A116" s="4" t="s">
        <v>83</v>
      </c>
    </row>
    <row r="117" spans="1:5">
      <c r="A117" s="4" t="s">
        <v>84</v>
      </c>
    </row>
  </sheetData>
  <mergeCells count="5">
    <mergeCell ref="A108:A109"/>
    <mergeCell ref="B108:B109"/>
    <mergeCell ref="C108:C109"/>
    <mergeCell ref="D108:D109"/>
    <mergeCell ref="E108:E109"/>
  </mergeCells>
  <phoneticPr fontId="0" type="noConversion"/>
  <printOptions gridLines="1"/>
  <pageMargins left="0.74803149606299213" right="0.15748031496062992" top="0.43" bottom="0.66" header="0.28000000000000003" footer="0.51181102362204722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0"/>
  <sheetViews>
    <sheetView workbookViewId="0">
      <pane ySplit="4" topLeftCell="A123" activePane="bottomLeft" state="frozen"/>
      <selection pane="bottomLeft" activeCell="H149" sqref="H149"/>
    </sheetView>
  </sheetViews>
  <sheetFormatPr defaultRowHeight="12.6"/>
  <cols>
    <col min="1" max="1" width="23" customWidth="1"/>
    <col min="2" max="2" width="12.28515625" bestFit="1" customWidth="1"/>
    <col min="3" max="3" width="10" customWidth="1"/>
    <col min="4" max="4" width="18.5703125" bestFit="1" customWidth="1"/>
    <col min="5" max="5" width="14.28515625" bestFit="1" customWidth="1"/>
    <col min="6" max="6" width="13.28515625" customWidth="1"/>
    <col min="7" max="7" width="9.140625" customWidth="1"/>
    <col min="8" max="8" width="16" bestFit="1" customWidth="1"/>
    <col min="9" max="9" width="14.5703125" customWidth="1"/>
  </cols>
  <sheetData>
    <row r="1" spans="1:10" ht="12.95">
      <c r="A1" s="3" t="s">
        <v>85</v>
      </c>
    </row>
    <row r="2" spans="1:10" ht="12.95">
      <c r="A2" s="3"/>
    </row>
    <row r="4" spans="1:10" ht="12.95">
      <c r="A4" s="12" t="s">
        <v>86</v>
      </c>
      <c r="B4" s="13" t="s">
        <v>87</v>
      </c>
      <c r="C4" s="13" t="s">
        <v>88</v>
      </c>
      <c r="D4" s="13" t="s">
        <v>89</v>
      </c>
      <c r="E4" s="13" t="s">
        <v>90</v>
      </c>
      <c r="F4" s="13" t="s">
        <v>91</v>
      </c>
      <c r="G4" s="13" t="s">
        <v>22</v>
      </c>
      <c r="H4" s="13" t="s">
        <v>92</v>
      </c>
      <c r="I4" s="14" t="s">
        <v>93</v>
      </c>
      <c r="J4" s="4"/>
    </row>
    <row r="5" spans="1:10">
      <c r="A5" s="15" t="s">
        <v>94</v>
      </c>
      <c r="B5" s="16">
        <v>570</v>
      </c>
      <c r="C5" s="16">
        <v>475</v>
      </c>
      <c r="D5" s="16">
        <v>1515</v>
      </c>
      <c r="E5" s="17"/>
      <c r="F5" s="18"/>
      <c r="G5" s="16">
        <v>1</v>
      </c>
      <c r="H5" s="16">
        <f>+B5-G5</f>
        <v>569</v>
      </c>
      <c r="I5" s="19"/>
    </row>
    <row r="6" spans="1:10">
      <c r="A6" s="15" t="s">
        <v>95</v>
      </c>
      <c r="B6" s="16">
        <v>396</v>
      </c>
      <c r="C6" s="16">
        <v>224</v>
      </c>
      <c r="D6" s="16">
        <v>1344</v>
      </c>
      <c r="E6" s="20"/>
      <c r="F6" s="19"/>
      <c r="G6" s="16">
        <v>1</v>
      </c>
      <c r="H6" s="16">
        <f t="shared" ref="H6:H64" si="0">+B6-G6</f>
        <v>395</v>
      </c>
      <c r="I6" s="19"/>
    </row>
    <row r="7" spans="1:10">
      <c r="A7" s="15" t="s">
        <v>96</v>
      </c>
      <c r="B7" s="16">
        <v>408</v>
      </c>
      <c r="C7" s="16">
        <v>260</v>
      </c>
      <c r="D7" s="16">
        <v>1193</v>
      </c>
      <c r="E7" s="20"/>
      <c r="F7" s="19"/>
      <c r="G7" s="16">
        <v>2</v>
      </c>
      <c r="H7" s="16">
        <f t="shared" si="0"/>
        <v>406</v>
      </c>
      <c r="I7" s="19"/>
    </row>
    <row r="8" spans="1:10">
      <c r="A8" s="15" t="s">
        <v>97</v>
      </c>
      <c r="B8" s="16">
        <v>308</v>
      </c>
      <c r="C8" s="16">
        <v>343</v>
      </c>
      <c r="D8" s="16">
        <v>1229</v>
      </c>
      <c r="E8" s="21">
        <f>SUM(B5:B8)</f>
        <v>1682</v>
      </c>
      <c r="F8" s="22">
        <f>SUM(C5:C8)</f>
        <v>1302</v>
      </c>
      <c r="G8" s="16">
        <v>1</v>
      </c>
      <c r="H8" s="16">
        <f t="shared" si="0"/>
        <v>307</v>
      </c>
      <c r="I8" s="19">
        <f>SUM(G5:G8)</f>
        <v>5</v>
      </c>
    </row>
    <row r="9" spans="1:10">
      <c r="A9" s="63" t="s">
        <v>98</v>
      </c>
      <c r="B9" s="62">
        <v>455</v>
      </c>
      <c r="C9" s="62">
        <v>220</v>
      </c>
      <c r="D9" s="62">
        <v>992</v>
      </c>
      <c r="E9" s="65"/>
      <c r="F9" s="66"/>
      <c r="G9" s="62">
        <v>2</v>
      </c>
      <c r="H9" s="62">
        <f t="shared" si="0"/>
        <v>453</v>
      </c>
      <c r="I9" s="67"/>
    </row>
    <row r="10" spans="1:10">
      <c r="A10" s="63" t="s">
        <v>99</v>
      </c>
      <c r="B10" s="62">
        <v>327</v>
      </c>
      <c r="C10" s="62">
        <v>420</v>
      </c>
      <c r="D10" s="62">
        <v>1084</v>
      </c>
      <c r="E10" s="68"/>
      <c r="F10" s="69"/>
      <c r="G10" s="62">
        <v>1</v>
      </c>
      <c r="H10" s="62">
        <f t="shared" si="0"/>
        <v>326</v>
      </c>
      <c r="I10" s="70"/>
    </row>
    <row r="11" spans="1:10">
      <c r="A11" s="63" t="s">
        <v>100</v>
      </c>
      <c r="B11" s="62">
        <v>329</v>
      </c>
      <c r="C11" s="62">
        <v>470</v>
      </c>
      <c r="D11" s="62">
        <v>1229</v>
      </c>
      <c r="E11" s="68"/>
      <c r="F11" s="69"/>
      <c r="G11" s="62">
        <v>1</v>
      </c>
      <c r="H11" s="62">
        <f t="shared" si="0"/>
        <v>328</v>
      </c>
      <c r="I11" s="70"/>
    </row>
    <row r="12" spans="1:10">
      <c r="A12" s="63" t="s">
        <v>101</v>
      </c>
      <c r="B12" s="62">
        <v>266</v>
      </c>
      <c r="C12" s="62">
        <v>240</v>
      </c>
      <c r="D12" s="62">
        <v>1202</v>
      </c>
      <c r="E12" s="71">
        <f>SUM(B9:B12)</f>
        <v>1377</v>
      </c>
      <c r="F12" s="64">
        <f>SUM(C9:C12)</f>
        <v>1350</v>
      </c>
      <c r="G12" s="62">
        <v>1</v>
      </c>
      <c r="H12" s="62">
        <f t="shared" si="0"/>
        <v>265</v>
      </c>
      <c r="I12" s="72">
        <f>SUM(G9:G12)</f>
        <v>5</v>
      </c>
    </row>
    <row r="13" spans="1:10">
      <c r="A13" s="15" t="s">
        <v>102</v>
      </c>
      <c r="B13" s="16">
        <v>577</v>
      </c>
      <c r="C13" s="16">
        <v>626</v>
      </c>
      <c r="D13" s="16">
        <v>1245</v>
      </c>
      <c r="E13" s="17"/>
      <c r="F13" s="18"/>
      <c r="G13" s="16">
        <v>1</v>
      </c>
      <c r="H13" s="16">
        <f t="shared" si="0"/>
        <v>576</v>
      </c>
      <c r="I13" s="23"/>
    </row>
    <row r="14" spans="1:10">
      <c r="A14" s="15" t="s">
        <v>103</v>
      </c>
      <c r="B14" s="16">
        <v>390</v>
      </c>
      <c r="C14" s="16">
        <v>458</v>
      </c>
      <c r="D14" s="16">
        <v>1320</v>
      </c>
      <c r="E14" s="20"/>
      <c r="F14" s="19"/>
      <c r="G14" s="16">
        <v>1</v>
      </c>
      <c r="H14" s="16">
        <f t="shared" si="0"/>
        <v>389</v>
      </c>
      <c r="I14" s="24"/>
    </row>
    <row r="15" spans="1:10">
      <c r="A15" s="15" t="s">
        <v>104</v>
      </c>
      <c r="B15" s="16">
        <v>478</v>
      </c>
      <c r="C15" s="16">
        <v>411</v>
      </c>
      <c r="D15" s="16">
        <v>1252</v>
      </c>
      <c r="E15" s="20"/>
      <c r="F15" s="19"/>
      <c r="G15" s="16">
        <v>0</v>
      </c>
      <c r="H15" s="16">
        <f t="shared" si="0"/>
        <v>478</v>
      </c>
      <c r="I15" s="24"/>
    </row>
    <row r="16" spans="1:10">
      <c r="A16" s="15" t="s">
        <v>105</v>
      </c>
      <c r="B16" s="16">
        <v>401</v>
      </c>
      <c r="C16" s="16">
        <v>566</v>
      </c>
      <c r="D16" s="16">
        <v>1417</v>
      </c>
      <c r="E16" s="21">
        <f>SUM(B13:B16)</f>
        <v>1846</v>
      </c>
      <c r="F16" s="22">
        <f>SUM(C13:C16)</f>
        <v>2061</v>
      </c>
      <c r="G16" s="16">
        <v>0</v>
      </c>
      <c r="H16" s="16">
        <f t="shared" si="0"/>
        <v>401</v>
      </c>
      <c r="I16" s="25">
        <f>SUM(G13:G16)</f>
        <v>2</v>
      </c>
    </row>
    <row r="17" spans="1:9">
      <c r="A17" s="63" t="s">
        <v>106</v>
      </c>
      <c r="B17" s="62">
        <v>413</v>
      </c>
      <c r="C17" s="62">
        <v>603</v>
      </c>
      <c r="D17" s="62">
        <v>1607</v>
      </c>
      <c r="E17" s="65"/>
      <c r="F17" s="66"/>
      <c r="G17" s="62">
        <v>1</v>
      </c>
      <c r="H17" s="62">
        <f t="shared" si="0"/>
        <v>412</v>
      </c>
      <c r="I17" s="67"/>
    </row>
    <row r="18" spans="1:9">
      <c r="A18" s="63" t="s">
        <v>107</v>
      </c>
      <c r="B18" s="62">
        <v>473</v>
      </c>
      <c r="C18" s="62">
        <v>571</v>
      </c>
      <c r="D18" s="62">
        <v>1705</v>
      </c>
      <c r="E18" s="68"/>
      <c r="F18" s="69"/>
      <c r="G18" s="62">
        <v>0</v>
      </c>
      <c r="H18" s="62">
        <f t="shared" si="0"/>
        <v>473</v>
      </c>
      <c r="I18" s="70"/>
    </row>
    <row r="19" spans="1:9">
      <c r="A19" s="63" t="s">
        <v>108</v>
      </c>
      <c r="B19" s="62">
        <v>530</v>
      </c>
      <c r="C19" s="62">
        <v>228</v>
      </c>
      <c r="D19" s="62">
        <v>1403</v>
      </c>
      <c r="E19" s="68"/>
      <c r="F19" s="69"/>
      <c r="G19" s="62">
        <v>0</v>
      </c>
      <c r="H19" s="62">
        <f t="shared" si="0"/>
        <v>530</v>
      </c>
      <c r="I19" s="70"/>
    </row>
    <row r="20" spans="1:9">
      <c r="A20" s="63" t="s">
        <v>109</v>
      </c>
      <c r="B20" s="62">
        <v>603</v>
      </c>
      <c r="C20" s="62">
        <v>331</v>
      </c>
      <c r="D20" s="62">
        <v>1131</v>
      </c>
      <c r="E20" s="71">
        <f>SUM(B17:B20)</f>
        <v>2019</v>
      </c>
      <c r="F20" s="64">
        <f>SUM(C17:C20)</f>
        <v>1733</v>
      </c>
      <c r="G20" s="62">
        <v>0</v>
      </c>
      <c r="H20" s="62">
        <f t="shared" si="0"/>
        <v>603</v>
      </c>
      <c r="I20" s="72">
        <f>SUM(G17:G20)</f>
        <v>1</v>
      </c>
    </row>
    <row r="21" spans="1:9">
      <c r="A21" s="15" t="s">
        <v>110</v>
      </c>
      <c r="B21" s="16">
        <v>414</v>
      </c>
      <c r="C21" s="16">
        <v>398</v>
      </c>
      <c r="D21" s="16">
        <v>1116</v>
      </c>
      <c r="E21" s="17"/>
      <c r="F21" s="18"/>
      <c r="G21" s="16">
        <v>2</v>
      </c>
      <c r="H21" s="16">
        <f t="shared" si="0"/>
        <v>412</v>
      </c>
      <c r="I21" s="23"/>
    </row>
    <row r="22" spans="1:9">
      <c r="A22" s="15" t="s">
        <v>111</v>
      </c>
      <c r="B22" s="16">
        <v>431</v>
      </c>
      <c r="C22" s="16">
        <v>370</v>
      </c>
      <c r="D22" s="16">
        <v>1053</v>
      </c>
      <c r="E22" s="20"/>
      <c r="F22" s="19"/>
      <c r="G22" s="16">
        <v>1</v>
      </c>
      <c r="H22" s="16">
        <f t="shared" si="0"/>
        <v>430</v>
      </c>
      <c r="I22" s="24"/>
    </row>
    <row r="23" spans="1:9">
      <c r="A23" s="15" t="s">
        <v>112</v>
      </c>
      <c r="B23" s="16">
        <v>373</v>
      </c>
      <c r="C23" s="16">
        <v>334</v>
      </c>
      <c r="D23" s="16">
        <v>1016</v>
      </c>
      <c r="E23" s="20"/>
      <c r="F23" s="19"/>
      <c r="G23" s="16">
        <v>3</v>
      </c>
      <c r="H23" s="16">
        <f t="shared" si="0"/>
        <v>370</v>
      </c>
      <c r="I23" s="24"/>
    </row>
    <row r="24" spans="1:9">
      <c r="A24" s="15" t="s">
        <v>113</v>
      </c>
      <c r="B24" s="16">
        <v>254</v>
      </c>
      <c r="C24" s="16">
        <v>521</v>
      </c>
      <c r="D24" s="16">
        <v>1282</v>
      </c>
      <c r="E24" s="21">
        <f>SUM(B21:B24)</f>
        <v>1472</v>
      </c>
      <c r="F24" s="22">
        <f>SUM(C21:C24)</f>
        <v>1623</v>
      </c>
      <c r="G24" s="16">
        <v>0</v>
      </c>
      <c r="H24" s="16">
        <f t="shared" si="0"/>
        <v>254</v>
      </c>
      <c r="I24" s="25">
        <f>SUM(G21:G24)</f>
        <v>6</v>
      </c>
    </row>
    <row r="25" spans="1:9">
      <c r="A25" s="63" t="s">
        <v>114</v>
      </c>
      <c r="B25" s="62">
        <v>427</v>
      </c>
      <c r="C25" s="62">
        <v>503</v>
      </c>
      <c r="D25" s="62">
        <v>1357</v>
      </c>
      <c r="E25" s="65"/>
      <c r="F25" s="66"/>
      <c r="G25" s="62">
        <v>3</v>
      </c>
      <c r="H25" s="62">
        <f t="shared" si="0"/>
        <v>424</v>
      </c>
      <c r="I25" s="67"/>
    </row>
    <row r="26" spans="1:9">
      <c r="A26" s="63" t="s">
        <v>115</v>
      </c>
      <c r="B26" s="62">
        <v>525</v>
      </c>
      <c r="C26" s="62">
        <v>484</v>
      </c>
      <c r="D26" s="62">
        <v>1313</v>
      </c>
      <c r="E26" s="68"/>
      <c r="F26" s="69"/>
      <c r="G26" s="62">
        <v>1</v>
      </c>
      <c r="H26" s="62">
        <f t="shared" si="0"/>
        <v>524</v>
      </c>
      <c r="I26" s="70"/>
    </row>
    <row r="27" spans="1:9">
      <c r="A27" s="63" t="s">
        <v>116</v>
      </c>
      <c r="B27" s="62">
        <v>476</v>
      </c>
      <c r="C27" s="62">
        <v>398</v>
      </c>
      <c r="D27" s="62">
        <v>1237</v>
      </c>
      <c r="E27" s="68"/>
      <c r="F27" s="69"/>
      <c r="G27" s="62">
        <v>0</v>
      </c>
      <c r="H27" s="62">
        <f t="shared" si="0"/>
        <v>476</v>
      </c>
      <c r="I27" s="70"/>
    </row>
    <row r="28" spans="1:9">
      <c r="A28" s="63" t="s">
        <v>117</v>
      </c>
      <c r="B28" s="62">
        <v>380</v>
      </c>
      <c r="C28" s="62">
        <v>418</v>
      </c>
      <c r="D28" s="62">
        <v>1277</v>
      </c>
      <c r="E28" s="71">
        <f>SUM(B25:B28)</f>
        <v>1808</v>
      </c>
      <c r="F28" s="64">
        <f>SUM(C25:C28)</f>
        <v>1803</v>
      </c>
      <c r="G28" s="62">
        <v>0</v>
      </c>
      <c r="H28" s="62">
        <f t="shared" si="0"/>
        <v>380</v>
      </c>
      <c r="I28" s="72">
        <f>SUM(G25:G28)</f>
        <v>4</v>
      </c>
    </row>
    <row r="29" spans="1:9">
      <c r="A29" s="15" t="s">
        <v>118</v>
      </c>
      <c r="B29" s="16">
        <v>429</v>
      </c>
      <c r="C29" s="16">
        <v>606</v>
      </c>
      <c r="D29" s="16">
        <v>1455</v>
      </c>
      <c r="E29" s="17"/>
      <c r="F29" s="18"/>
      <c r="G29" s="16">
        <v>1</v>
      </c>
      <c r="H29" s="16">
        <f t="shared" si="0"/>
        <v>428</v>
      </c>
      <c r="I29" s="23"/>
    </row>
    <row r="30" spans="1:9">
      <c r="A30" s="15" t="s">
        <v>119</v>
      </c>
      <c r="B30" s="16">
        <v>532</v>
      </c>
      <c r="C30" s="16">
        <v>390</v>
      </c>
      <c r="D30" s="16">
        <v>1313</v>
      </c>
      <c r="E30" s="20"/>
      <c r="F30" s="19"/>
      <c r="G30" s="16">
        <v>0</v>
      </c>
      <c r="H30" s="16">
        <f t="shared" si="0"/>
        <v>532</v>
      </c>
      <c r="I30" s="24"/>
    </row>
    <row r="31" spans="1:9">
      <c r="A31" s="15" t="s">
        <v>120</v>
      </c>
      <c r="B31" s="16">
        <v>419</v>
      </c>
      <c r="C31" s="16">
        <v>221</v>
      </c>
      <c r="D31" s="16">
        <v>1115</v>
      </c>
      <c r="E31" s="20"/>
      <c r="F31" s="19"/>
      <c r="G31" s="16">
        <v>2</v>
      </c>
      <c r="H31" s="16">
        <f t="shared" si="0"/>
        <v>417</v>
      </c>
      <c r="I31" s="24"/>
    </row>
    <row r="32" spans="1:9">
      <c r="A32" s="15" t="s">
        <v>121</v>
      </c>
      <c r="B32" s="16">
        <v>505</v>
      </c>
      <c r="C32" s="16">
        <v>539</v>
      </c>
      <c r="D32" s="16">
        <v>1148</v>
      </c>
      <c r="E32" s="21">
        <f>SUM(B29:B32)</f>
        <v>1885</v>
      </c>
      <c r="F32" s="22">
        <f>SUM(C29:C32)</f>
        <v>1756</v>
      </c>
      <c r="G32" s="16">
        <v>2</v>
      </c>
      <c r="H32" s="16">
        <f t="shared" si="0"/>
        <v>503</v>
      </c>
      <c r="I32" s="25">
        <f>SUM(G29:G32)</f>
        <v>5</v>
      </c>
    </row>
    <row r="33" spans="1:9">
      <c r="A33" s="63" t="s">
        <v>122</v>
      </c>
      <c r="B33" s="62">
        <v>499</v>
      </c>
      <c r="C33" s="62">
        <v>459</v>
      </c>
      <c r="D33" s="62">
        <v>1109</v>
      </c>
      <c r="E33" s="65"/>
      <c r="F33" s="66"/>
      <c r="G33" s="62">
        <v>1</v>
      </c>
      <c r="H33" s="62">
        <f t="shared" si="0"/>
        <v>498</v>
      </c>
      <c r="I33" s="67"/>
    </row>
    <row r="34" spans="1:9">
      <c r="A34" s="63" t="s">
        <v>123</v>
      </c>
      <c r="B34" s="62">
        <v>453</v>
      </c>
      <c r="C34" s="62">
        <v>300</v>
      </c>
      <c r="D34" s="62">
        <v>955</v>
      </c>
      <c r="E34" s="68"/>
      <c r="F34" s="69"/>
      <c r="G34" s="62">
        <v>2</v>
      </c>
      <c r="H34" s="62">
        <f t="shared" si="0"/>
        <v>451</v>
      </c>
      <c r="I34" s="70"/>
    </row>
    <row r="35" spans="1:9">
      <c r="A35" s="63" t="s">
        <v>124</v>
      </c>
      <c r="B35" s="62">
        <v>392</v>
      </c>
      <c r="C35" s="62">
        <v>313</v>
      </c>
      <c r="D35" s="62">
        <v>876</v>
      </c>
      <c r="E35" s="68"/>
      <c r="F35" s="69"/>
      <c r="G35" s="62">
        <v>0</v>
      </c>
      <c r="H35" s="62">
        <f t="shared" si="0"/>
        <v>392</v>
      </c>
      <c r="I35" s="70"/>
    </row>
    <row r="36" spans="1:9">
      <c r="A36" s="63" t="s">
        <v>125</v>
      </c>
      <c r="B36" s="62">
        <v>355</v>
      </c>
      <c r="C36" s="62">
        <v>379</v>
      </c>
      <c r="D36" s="62">
        <v>900</v>
      </c>
      <c r="E36" s="71">
        <f>SUM(B33:B36)</f>
        <v>1699</v>
      </c>
      <c r="F36" s="64">
        <f>SUM(C33:C36)</f>
        <v>1451</v>
      </c>
      <c r="G36" s="62">
        <v>0</v>
      </c>
      <c r="H36" s="62">
        <f t="shared" si="0"/>
        <v>355</v>
      </c>
      <c r="I36" s="72">
        <f>SUM(G33:G36)</f>
        <v>3</v>
      </c>
    </row>
    <row r="37" spans="1:9">
      <c r="A37" s="15" t="s">
        <v>126</v>
      </c>
      <c r="B37" s="16">
        <v>379</v>
      </c>
      <c r="C37" s="16">
        <v>437</v>
      </c>
      <c r="D37" s="16">
        <v>958</v>
      </c>
      <c r="E37" s="17"/>
      <c r="F37" s="18"/>
      <c r="G37" s="16">
        <v>0</v>
      </c>
      <c r="H37" s="16">
        <f t="shared" si="0"/>
        <v>379</v>
      </c>
      <c r="I37" s="23"/>
    </row>
    <row r="38" spans="1:9">
      <c r="A38" s="15" t="s">
        <v>127</v>
      </c>
      <c r="B38" s="16">
        <v>403</v>
      </c>
      <c r="C38" s="16">
        <v>399</v>
      </c>
      <c r="D38" s="16">
        <v>954</v>
      </c>
      <c r="E38" s="20"/>
      <c r="F38" s="19"/>
      <c r="G38" s="16">
        <v>2</v>
      </c>
      <c r="H38" s="16">
        <f t="shared" si="0"/>
        <v>401</v>
      </c>
      <c r="I38" s="24"/>
    </row>
    <row r="39" spans="1:9">
      <c r="A39" s="15" t="s">
        <v>128</v>
      </c>
      <c r="B39" s="16">
        <v>397</v>
      </c>
      <c r="C39" s="16">
        <v>418</v>
      </c>
      <c r="D39" s="16">
        <v>975</v>
      </c>
      <c r="E39" s="20"/>
      <c r="F39" s="19"/>
      <c r="G39" s="16">
        <v>2</v>
      </c>
      <c r="H39" s="16">
        <f t="shared" si="0"/>
        <v>395</v>
      </c>
      <c r="I39" s="24"/>
    </row>
    <row r="40" spans="1:9">
      <c r="A40" s="15" t="s">
        <v>129</v>
      </c>
      <c r="B40" s="16">
        <v>350</v>
      </c>
      <c r="C40" s="16">
        <v>446</v>
      </c>
      <c r="D40" s="16">
        <v>1071</v>
      </c>
      <c r="E40" s="21">
        <f>SUM(B37:B40)</f>
        <v>1529</v>
      </c>
      <c r="F40" s="22">
        <f>SUM(C37:C40)</f>
        <v>1700</v>
      </c>
      <c r="G40" s="16">
        <v>3</v>
      </c>
      <c r="H40" s="16">
        <f t="shared" si="0"/>
        <v>347</v>
      </c>
      <c r="I40" s="25">
        <f>SUM(G37:G40)</f>
        <v>7</v>
      </c>
    </row>
    <row r="41" spans="1:9">
      <c r="A41" s="63" t="s">
        <v>130</v>
      </c>
      <c r="B41" s="62">
        <v>318</v>
      </c>
      <c r="C41" s="62">
        <v>358</v>
      </c>
      <c r="D41" s="62">
        <v>1110</v>
      </c>
      <c r="E41" s="65"/>
      <c r="F41" s="66"/>
      <c r="G41" s="62">
        <v>1</v>
      </c>
      <c r="H41" s="62">
        <f t="shared" si="0"/>
        <v>317</v>
      </c>
      <c r="I41" s="67"/>
    </row>
    <row r="42" spans="1:9">
      <c r="A42" s="63" t="s">
        <v>131</v>
      </c>
      <c r="B42" s="62">
        <v>446</v>
      </c>
      <c r="C42" s="62">
        <v>412</v>
      </c>
      <c r="D42" s="62">
        <v>1076</v>
      </c>
      <c r="E42" s="68"/>
      <c r="F42" s="69"/>
      <c r="G42" s="62">
        <v>2</v>
      </c>
      <c r="H42" s="62">
        <f t="shared" si="0"/>
        <v>444</v>
      </c>
      <c r="I42" s="70"/>
    </row>
    <row r="43" spans="1:9">
      <c r="A43" s="63" t="s">
        <v>132</v>
      </c>
      <c r="B43" s="62">
        <v>385</v>
      </c>
      <c r="C43" s="62">
        <v>397</v>
      </c>
      <c r="D43" s="62">
        <v>1089</v>
      </c>
      <c r="E43" s="68"/>
      <c r="F43" s="69"/>
      <c r="G43" s="62">
        <v>1</v>
      </c>
      <c r="H43" s="62">
        <f t="shared" si="0"/>
        <v>384</v>
      </c>
      <c r="I43" s="70"/>
    </row>
    <row r="44" spans="1:9">
      <c r="A44" s="63" t="s">
        <v>133</v>
      </c>
      <c r="B44" s="62">
        <v>333</v>
      </c>
      <c r="C44" s="62">
        <v>305</v>
      </c>
      <c r="D44" s="62">
        <v>1061</v>
      </c>
      <c r="E44" s="71">
        <f>SUM(B41:B44)</f>
        <v>1482</v>
      </c>
      <c r="F44" s="64">
        <f>SUM(C41:C44)</f>
        <v>1472</v>
      </c>
      <c r="G44" s="62">
        <v>0</v>
      </c>
      <c r="H44" s="62">
        <f t="shared" si="0"/>
        <v>333</v>
      </c>
      <c r="I44" s="72">
        <f>SUM(G41:G44)</f>
        <v>4</v>
      </c>
    </row>
    <row r="45" spans="1:9">
      <c r="A45" s="15" t="s">
        <v>134</v>
      </c>
      <c r="B45" s="16">
        <v>493</v>
      </c>
      <c r="C45" s="16">
        <v>384</v>
      </c>
      <c r="D45" s="16">
        <v>952</v>
      </c>
      <c r="E45" s="17"/>
      <c r="F45" s="18"/>
      <c r="G45" s="16">
        <v>1</v>
      </c>
      <c r="H45" s="16">
        <f t="shared" si="0"/>
        <v>492</v>
      </c>
      <c r="I45" s="23"/>
    </row>
    <row r="46" spans="1:9">
      <c r="A46" s="15" t="s">
        <v>135</v>
      </c>
      <c r="B46" s="16">
        <v>346</v>
      </c>
      <c r="C46" s="16">
        <v>493</v>
      </c>
      <c r="D46" s="16">
        <v>1099</v>
      </c>
      <c r="E46" s="20"/>
      <c r="F46" s="19"/>
      <c r="G46" s="16">
        <v>0</v>
      </c>
      <c r="H46" s="16">
        <f t="shared" si="0"/>
        <v>346</v>
      </c>
      <c r="I46" s="24"/>
    </row>
    <row r="47" spans="1:9">
      <c r="A47" s="15" t="s">
        <v>136</v>
      </c>
      <c r="B47" s="16">
        <v>332</v>
      </c>
      <c r="C47" s="16">
        <v>394</v>
      </c>
      <c r="D47" s="16">
        <v>1161</v>
      </c>
      <c r="E47" s="20"/>
      <c r="F47" s="19"/>
      <c r="G47" s="16">
        <v>1</v>
      </c>
      <c r="H47" s="16">
        <f t="shared" si="0"/>
        <v>331</v>
      </c>
      <c r="I47" s="24"/>
    </row>
    <row r="48" spans="1:9">
      <c r="A48" s="15" t="s">
        <v>137</v>
      </c>
      <c r="B48" s="16">
        <v>324</v>
      </c>
      <c r="C48" s="16">
        <v>343</v>
      </c>
      <c r="D48" s="16">
        <v>1180</v>
      </c>
      <c r="E48" s="21">
        <f>SUM(B45:B48)</f>
        <v>1495</v>
      </c>
      <c r="F48" s="22">
        <f>SUM(C45:C48)</f>
        <v>1614</v>
      </c>
      <c r="G48" s="16">
        <v>1</v>
      </c>
      <c r="H48" s="16">
        <f t="shared" si="0"/>
        <v>323</v>
      </c>
      <c r="I48" s="25">
        <f>SUM(G45:G48)</f>
        <v>3</v>
      </c>
    </row>
    <row r="49" spans="1:9">
      <c r="A49" s="63" t="s">
        <v>138</v>
      </c>
      <c r="B49" s="62">
        <v>407</v>
      </c>
      <c r="C49" s="62">
        <v>371</v>
      </c>
      <c r="D49" s="62">
        <v>1143</v>
      </c>
      <c r="E49" s="65"/>
      <c r="F49" s="66"/>
      <c r="G49" s="62">
        <v>1</v>
      </c>
      <c r="H49" s="62">
        <f t="shared" si="0"/>
        <v>406</v>
      </c>
      <c r="I49" s="67"/>
    </row>
    <row r="50" spans="1:9">
      <c r="A50" s="63" t="s">
        <v>139</v>
      </c>
      <c r="B50" s="62">
        <v>503</v>
      </c>
      <c r="C50" s="62">
        <v>386</v>
      </c>
      <c r="D50" s="62">
        <v>1026</v>
      </c>
      <c r="E50" s="68"/>
      <c r="F50" s="69"/>
      <c r="G50" s="62">
        <v>29</v>
      </c>
      <c r="H50" s="62">
        <f t="shared" si="0"/>
        <v>474</v>
      </c>
      <c r="I50" s="70"/>
    </row>
    <row r="51" spans="1:9">
      <c r="A51" s="63" t="s">
        <v>140</v>
      </c>
      <c r="B51" s="62">
        <v>302</v>
      </c>
      <c r="C51" s="62">
        <v>243</v>
      </c>
      <c r="D51" s="62">
        <v>967</v>
      </c>
      <c r="E51" s="68"/>
      <c r="F51" s="69"/>
      <c r="G51" s="62">
        <v>3</v>
      </c>
      <c r="H51" s="62">
        <f t="shared" si="0"/>
        <v>299</v>
      </c>
      <c r="I51" s="70"/>
    </row>
    <row r="52" spans="1:9">
      <c r="A52" s="63" t="s">
        <v>141</v>
      </c>
      <c r="B52" s="62">
        <v>323</v>
      </c>
      <c r="C52" s="62">
        <v>302</v>
      </c>
      <c r="D52" s="62">
        <v>946</v>
      </c>
      <c r="E52" s="71">
        <f>SUM(B49:B52)</f>
        <v>1535</v>
      </c>
      <c r="F52" s="64">
        <f>SUM(C49:C52)</f>
        <v>1302</v>
      </c>
      <c r="G52" s="62">
        <v>4</v>
      </c>
      <c r="H52" s="62">
        <f t="shared" si="0"/>
        <v>319</v>
      </c>
      <c r="I52" s="72">
        <f>SUM(G49:G52)</f>
        <v>37</v>
      </c>
    </row>
    <row r="53" spans="1:9">
      <c r="A53" s="15" t="s">
        <v>142</v>
      </c>
      <c r="B53" s="16">
        <v>251</v>
      </c>
      <c r="C53" s="16">
        <v>292</v>
      </c>
      <c r="D53" s="16">
        <v>986</v>
      </c>
      <c r="E53" s="17"/>
      <c r="F53" s="18"/>
      <c r="G53" s="16">
        <v>1</v>
      </c>
      <c r="H53" s="16">
        <f t="shared" si="0"/>
        <v>250</v>
      </c>
      <c r="I53" s="23"/>
    </row>
    <row r="54" spans="1:9">
      <c r="A54" s="15" t="s">
        <v>143</v>
      </c>
      <c r="B54" s="16">
        <v>347</v>
      </c>
      <c r="C54" s="16">
        <v>353</v>
      </c>
      <c r="D54" s="16">
        <v>1026</v>
      </c>
      <c r="E54" s="20"/>
      <c r="F54" s="19"/>
      <c r="G54" s="16">
        <v>1</v>
      </c>
      <c r="H54" s="16">
        <f t="shared" si="0"/>
        <v>346</v>
      </c>
      <c r="I54" s="24"/>
    </row>
    <row r="55" spans="1:9">
      <c r="A55" s="15" t="s">
        <v>144</v>
      </c>
      <c r="B55" s="16">
        <v>343</v>
      </c>
      <c r="C55" s="16">
        <v>240</v>
      </c>
      <c r="D55" s="16">
        <v>890</v>
      </c>
      <c r="E55" s="20"/>
      <c r="F55" s="19"/>
      <c r="G55" s="16">
        <v>1</v>
      </c>
      <c r="H55" s="16">
        <f t="shared" si="0"/>
        <v>342</v>
      </c>
      <c r="I55" s="24"/>
    </row>
    <row r="56" spans="1:9">
      <c r="A56" s="15" t="s">
        <v>145</v>
      </c>
      <c r="B56" s="16">
        <v>293</v>
      </c>
      <c r="C56" s="16">
        <v>280</v>
      </c>
      <c r="D56" s="16">
        <v>875</v>
      </c>
      <c r="E56" s="21">
        <f>SUM(B53:B56)</f>
        <v>1234</v>
      </c>
      <c r="F56" s="22">
        <f>SUM(C53:C56)</f>
        <v>1165</v>
      </c>
      <c r="G56" s="16">
        <v>0</v>
      </c>
      <c r="H56" s="16">
        <f t="shared" si="0"/>
        <v>293</v>
      </c>
      <c r="I56" s="25">
        <f>SUM(G53:G56)</f>
        <v>3</v>
      </c>
    </row>
    <row r="57" spans="1:9">
      <c r="A57" s="63" t="s">
        <v>146</v>
      </c>
      <c r="B57" s="62">
        <v>349</v>
      </c>
      <c r="C57" s="62">
        <v>420</v>
      </c>
      <c r="D57" s="62">
        <v>946</v>
      </c>
      <c r="E57" s="65"/>
      <c r="F57" s="66"/>
      <c r="G57" s="62">
        <v>2</v>
      </c>
      <c r="H57" s="62">
        <f t="shared" si="0"/>
        <v>347</v>
      </c>
      <c r="I57" s="67"/>
    </row>
    <row r="58" spans="1:9">
      <c r="A58" s="63" t="s">
        <v>147</v>
      </c>
      <c r="B58" s="62">
        <v>322</v>
      </c>
      <c r="C58" s="62">
        <v>298</v>
      </c>
      <c r="D58" s="62">
        <v>922</v>
      </c>
      <c r="E58" s="68"/>
      <c r="F58" s="69"/>
      <c r="G58" s="62">
        <v>1</v>
      </c>
      <c r="H58" s="62">
        <f t="shared" si="0"/>
        <v>321</v>
      </c>
      <c r="I58" s="70"/>
    </row>
    <row r="59" spans="1:9">
      <c r="A59" s="63" t="s">
        <v>148</v>
      </c>
      <c r="B59" s="62">
        <v>239</v>
      </c>
      <c r="C59" s="62">
        <v>340</v>
      </c>
      <c r="D59" s="62">
        <v>1023</v>
      </c>
      <c r="E59" s="68"/>
      <c r="F59" s="69"/>
      <c r="G59" s="62">
        <v>2</v>
      </c>
      <c r="H59" s="62">
        <f t="shared" si="0"/>
        <v>237</v>
      </c>
      <c r="I59" s="70"/>
    </row>
    <row r="60" spans="1:9">
      <c r="A60" s="63" t="s">
        <v>149</v>
      </c>
      <c r="B60" s="62">
        <v>278</v>
      </c>
      <c r="C60" s="62">
        <v>252</v>
      </c>
      <c r="D60" s="62">
        <v>997</v>
      </c>
      <c r="E60" s="71">
        <f>SUM(B57:B60)</f>
        <v>1188</v>
      </c>
      <c r="F60" s="64">
        <f>SUM(C57:C60)</f>
        <v>1310</v>
      </c>
      <c r="G60" s="62">
        <v>0</v>
      </c>
      <c r="H60" s="62">
        <f t="shared" si="0"/>
        <v>278</v>
      </c>
      <c r="I60" s="72">
        <f>SUM(G57:G60)</f>
        <v>5</v>
      </c>
    </row>
    <row r="61" spans="1:9">
      <c r="A61" s="15" t="s">
        <v>150</v>
      </c>
      <c r="B61" s="16">
        <v>267</v>
      </c>
      <c r="C61" s="16">
        <v>251</v>
      </c>
      <c r="D61" s="16">
        <v>979</v>
      </c>
      <c r="E61" s="17"/>
      <c r="F61" s="18"/>
      <c r="G61" s="16">
        <v>54</v>
      </c>
      <c r="H61" s="16">
        <f t="shared" si="0"/>
        <v>213</v>
      </c>
      <c r="I61" s="23"/>
    </row>
    <row r="62" spans="1:9">
      <c r="A62" s="15" t="s">
        <v>151</v>
      </c>
      <c r="B62" s="16">
        <v>416</v>
      </c>
      <c r="C62" s="16">
        <v>345</v>
      </c>
      <c r="D62" s="16">
        <v>908</v>
      </c>
      <c r="E62" s="20"/>
      <c r="F62" s="19"/>
      <c r="G62" s="16">
        <v>1</v>
      </c>
      <c r="H62" s="16">
        <f t="shared" si="0"/>
        <v>415</v>
      </c>
      <c r="I62" s="24"/>
    </row>
    <row r="63" spans="1:9">
      <c r="A63" s="15" t="s">
        <v>152</v>
      </c>
      <c r="B63" s="16">
        <v>290</v>
      </c>
      <c r="C63" s="16">
        <v>263</v>
      </c>
      <c r="D63" s="16">
        <v>881</v>
      </c>
      <c r="E63" s="20"/>
      <c r="F63" s="19"/>
      <c r="G63" s="16">
        <v>0</v>
      </c>
      <c r="H63" s="16">
        <f t="shared" si="0"/>
        <v>290</v>
      </c>
      <c r="I63" s="24"/>
    </row>
    <row r="64" spans="1:9">
      <c r="A64" s="15" t="s">
        <v>153</v>
      </c>
      <c r="B64" s="16">
        <v>220</v>
      </c>
      <c r="C64" s="16">
        <v>256</v>
      </c>
      <c r="D64" s="16">
        <v>917</v>
      </c>
      <c r="E64" s="21">
        <f>SUM(B61:B64)</f>
        <v>1193</v>
      </c>
      <c r="F64" s="22">
        <f>SUM(C61:C64)</f>
        <v>1115</v>
      </c>
      <c r="G64" s="16">
        <v>5</v>
      </c>
      <c r="H64" s="16">
        <f t="shared" si="0"/>
        <v>215</v>
      </c>
      <c r="I64" s="25">
        <f>SUM(G61:G64)</f>
        <v>60</v>
      </c>
    </row>
    <row r="65" spans="1:9">
      <c r="A65" s="63" t="s">
        <v>154</v>
      </c>
      <c r="B65" s="62">
        <v>219</v>
      </c>
      <c r="C65" s="62">
        <v>528</v>
      </c>
      <c r="D65" s="62">
        <v>1227</v>
      </c>
      <c r="E65" s="65"/>
      <c r="F65" s="66"/>
      <c r="G65" s="62">
        <v>0</v>
      </c>
      <c r="H65" s="62">
        <f t="shared" ref="H65:H79" si="1">+B65-G65</f>
        <v>219</v>
      </c>
      <c r="I65" s="67"/>
    </row>
    <row r="66" spans="1:9">
      <c r="A66" s="63" t="s">
        <v>155</v>
      </c>
      <c r="B66" s="62">
        <v>332</v>
      </c>
      <c r="C66" s="62">
        <v>700</v>
      </c>
      <c r="D66" s="62">
        <v>1602</v>
      </c>
      <c r="E66" s="68"/>
      <c r="F66" s="69"/>
      <c r="G66" s="62">
        <v>4</v>
      </c>
      <c r="H66" s="62">
        <f t="shared" si="1"/>
        <v>328</v>
      </c>
      <c r="I66" s="70"/>
    </row>
    <row r="67" spans="1:9">
      <c r="A67" s="63" t="s">
        <v>156</v>
      </c>
      <c r="B67" s="62">
        <v>251</v>
      </c>
      <c r="C67" s="62">
        <v>543</v>
      </c>
      <c r="D67" s="62">
        <v>1886</v>
      </c>
      <c r="E67" s="68"/>
      <c r="F67" s="69"/>
      <c r="G67" s="62">
        <v>4</v>
      </c>
      <c r="H67" s="62">
        <f t="shared" si="1"/>
        <v>247</v>
      </c>
      <c r="I67" s="70"/>
    </row>
    <row r="68" spans="1:9">
      <c r="A68" s="63" t="s">
        <v>157</v>
      </c>
      <c r="B68" s="62">
        <v>568</v>
      </c>
      <c r="C68" s="62">
        <v>259</v>
      </c>
      <c r="D68" s="62">
        <v>1577</v>
      </c>
      <c r="E68" s="71">
        <f>SUM(B65:B68)</f>
        <v>1370</v>
      </c>
      <c r="F68" s="64">
        <f>SUM(C65:C68)</f>
        <v>2030</v>
      </c>
      <c r="G68" s="62">
        <v>2</v>
      </c>
      <c r="H68" s="62">
        <f t="shared" si="1"/>
        <v>566</v>
      </c>
      <c r="I68" s="72">
        <f>SUM(G65:G68)</f>
        <v>10</v>
      </c>
    </row>
    <row r="69" spans="1:9">
      <c r="A69" s="15" t="s">
        <v>158</v>
      </c>
      <c r="B69" s="16">
        <v>284</v>
      </c>
      <c r="C69" s="16">
        <v>523</v>
      </c>
      <c r="D69" s="16">
        <v>1804</v>
      </c>
      <c r="E69" s="16"/>
      <c r="F69" s="16"/>
      <c r="G69" s="16">
        <v>5</v>
      </c>
      <c r="H69" s="16">
        <f t="shared" si="1"/>
        <v>279</v>
      </c>
      <c r="I69" s="16"/>
    </row>
    <row r="70" spans="1:9">
      <c r="A70" s="15" t="s">
        <v>159</v>
      </c>
      <c r="B70" s="27">
        <v>515</v>
      </c>
      <c r="C70" s="27">
        <v>628</v>
      </c>
      <c r="D70" s="27">
        <v>1934</v>
      </c>
      <c r="E70" s="27"/>
      <c r="F70" s="27"/>
      <c r="G70" s="27">
        <v>1</v>
      </c>
      <c r="H70" s="16">
        <f t="shared" si="1"/>
        <v>514</v>
      </c>
      <c r="I70" s="16"/>
    </row>
    <row r="71" spans="1:9">
      <c r="A71" s="15" t="s">
        <v>160</v>
      </c>
      <c r="B71" s="16">
        <v>455</v>
      </c>
      <c r="C71" s="16">
        <v>924</v>
      </c>
      <c r="D71" s="16">
        <v>2395</v>
      </c>
      <c r="E71" s="16"/>
      <c r="F71" s="16"/>
      <c r="G71" s="16">
        <v>6</v>
      </c>
      <c r="H71" s="16">
        <f t="shared" si="1"/>
        <v>449</v>
      </c>
      <c r="I71" s="16"/>
    </row>
    <row r="72" spans="1:9">
      <c r="A72" s="15" t="s">
        <v>161</v>
      </c>
      <c r="B72" s="16">
        <v>554</v>
      </c>
      <c r="C72" s="16">
        <v>373</v>
      </c>
      <c r="D72" s="16">
        <v>2213</v>
      </c>
      <c r="E72" s="16">
        <f>SUM(B69:B72)</f>
        <v>1808</v>
      </c>
      <c r="F72" s="16">
        <f>SUM(C69:C72)</f>
        <v>2448</v>
      </c>
      <c r="G72" s="16">
        <v>1</v>
      </c>
      <c r="H72" s="16">
        <f t="shared" si="1"/>
        <v>553</v>
      </c>
      <c r="I72" s="16">
        <f>SUM(G69:G72)</f>
        <v>13</v>
      </c>
    </row>
    <row r="73" spans="1:9">
      <c r="A73" s="63" t="s">
        <v>162</v>
      </c>
      <c r="B73" s="62">
        <v>628</v>
      </c>
      <c r="C73" s="62">
        <v>395</v>
      </c>
      <c r="D73" s="62">
        <v>1977</v>
      </c>
      <c r="E73" s="62"/>
      <c r="F73" s="62"/>
      <c r="G73" s="62">
        <v>2</v>
      </c>
      <c r="H73" s="62">
        <f t="shared" si="1"/>
        <v>626</v>
      </c>
      <c r="I73" s="62"/>
    </row>
    <row r="74" spans="1:9">
      <c r="A74" s="63" t="s">
        <v>163</v>
      </c>
      <c r="B74" s="62">
        <v>283</v>
      </c>
      <c r="C74" s="62">
        <v>967</v>
      </c>
      <c r="D74" s="62">
        <v>2657</v>
      </c>
      <c r="E74" s="62"/>
      <c r="F74" s="62"/>
      <c r="G74" s="62">
        <v>8</v>
      </c>
      <c r="H74" s="62">
        <f t="shared" si="1"/>
        <v>275</v>
      </c>
      <c r="I74" s="62"/>
    </row>
    <row r="75" spans="1:9">
      <c r="A75" s="63" t="s">
        <v>164</v>
      </c>
      <c r="B75" s="62">
        <v>267</v>
      </c>
      <c r="C75" s="62">
        <v>256</v>
      </c>
      <c r="D75" s="62">
        <v>2645</v>
      </c>
      <c r="E75" s="62"/>
      <c r="F75" s="62"/>
      <c r="G75" s="62">
        <v>0</v>
      </c>
      <c r="H75" s="62">
        <f t="shared" si="1"/>
        <v>267</v>
      </c>
      <c r="I75" s="62"/>
    </row>
    <row r="76" spans="1:9">
      <c r="A76" s="63" t="s">
        <v>165</v>
      </c>
      <c r="B76" s="62">
        <v>494</v>
      </c>
      <c r="C76" s="62">
        <v>926</v>
      </c>
      <c r="D76" s="62">
        <v>3079</v>
      </c>
      <c r="E76" s="62">
        <f>SUM(B73:B76)</f>
        <v>1672</v>
      </c>
      <c r="F76" s="62">
        <f>SUM(C73:C76)</f>
        <v>2544</v>
      </c>
      <c r="G76" s="62">
        <v>2</v>
      </c>
      <c r="H76" s="62">
        <f t="shared" si="1"/>
        <v>492</v>
      </c>
      <c r="I76" s="62">
        <f>SUM(G73:G76)</f>
        <v>12</v>
      </c>
    </row>
    <row r="77" spans="1:9">
      <c r="A77" s="15" t="s">
        <v>166</v>
      </c>
      <c r="B77" s="16">
        <v>265</v>
      </c>
      <c r="C77" s="16">
        <v>613</v>
      </c>
      <c r="D77" s="16">
        <v>3425</v>
      </c>
      <c r="E77" s="16"/>
      <c r="F77" s="16"/>
      <c r="G77" s="16">
        <v>8</v>
      </c>
      <c r="H77" s="16">
        <f t="shared" si="1"/>
        <v>257</v>
      </c>
      <c r="I77" s="16"/>
    </row>
    <row r="78" spans="1:9">
      <c r="A78" s="15" t="s">
        <v>167</v>
      </c>
      <c r="B78" s="16">
        <v>777</v>
      </c>
      <c r="C78" s="16">
        <v>300</v>
      </c>
      <c r="D78" s="16">
        <v>2947</v>
      </c>
      <c r="E78" s="16"/>
      <c r="F78" s="16"/>
      <c r="G78" s="16">
        <v>4</v>
      </c>
      <c r="H78" s="16">
        <f t="shared" si="1"/>
        <v>773</v>
      </c>
      <c r="I78" s="16"/>
    </row>
    <row r="79" spans="1:9">
      <c r="A79" s="15" t="s">
        <v>168</v>
      </c>
      <c r="B79" s="16">
        <v>758</v>
      </c>
      <c r="C79" s="16">
        <v>239</v>
      </c>
      <c r="D79" s="16">
        <v>2428</v>
      </c>
      <c r="E79" s="16"/>
      <c r="F79" s="16"/>
      <c r="G79" s="16">
        <v>1</v>
      </c>
      <c r="H79" s="16">
        <f t="shared" si="1"/>
        <v>757</v>
      </c>
      <c r="I79" s="16"/>
    </row>
    <row r="80" spans="1:9">
      <c r="A80" s="15" t="s">
        <v>169</v>
      </c>
      <c r="B80" s="16">
        <v>517</v>
      </c>
      <c r="C80" s="16">
        <v>417</v>
      </c>
      <c r="D80" s="16">
        <v>2329</v>
      </c>
      <c r="E80" s="16">
        <f>SUM(B77:B80)</f>
        <v>2317</v>
      </c>
      <c r="F80" s="16">
        <f>SUM(C77:C80)</f>
        <v>1569</v>
      </c>
      <c r="G80" s="16">
        <v>3</v>
      </c>
      <c r="H80" s="16">
        <f t="shared" ref="H80:H91" si="2">+B80-G80</f>
        <v>514</v>
      </c>
      <c r="I80" s="22">
        <f>SUM(G77:G80)</f>
        <v>16</v>
      </c>
    </row>
    <row r="81" spans="1:9">
      <c r="A81" s="63" t="s">
        <v>170</v>
      </c>
      <c r="B81" s="62">
        <v>523</v>
      </c>
      <c r="C81" s="62">
        <v>403</v>
      </c>
      <c r="D81" s="62">
        <v>2209</v>
      </c>
      <c r="E81" s="62"/>
      <c r="F81" s="62"/>
      <c r="G81" s="62">
        <v>4</v>
      </c>
      <c r="H81" s="62">
        <f t="shared" si="2"/>
        <v>519</v>
      </c>
      <c r="I81" s="64"/>
    </row>
    <row r="82" spans="1:9">
      <c r="A82" s="63" t="s">
        <v>171</v>
      </c>
      <c r="B82" s="62">
        <v>590</v>
      </c>
      <c r="C82" s="62">
        <v>263</v>
      </c>
      <c r="D82" s="62">
        <v>1884</v>
      </c>
      <c r="E82" s="62"/>
      <c r="F82" s="62"/>
      <c r="G82" s="62">
        <v>4</v>
      </c>
      <c r="H82" s="62">
        <f t="shared" si="2"/>
        <v>586</v>
      </c>
      <c r="I82" s="64"/>
    </row>
    <row r="83" spans="1:9">
      <c r="A83" s="63" t="s">
        <v>172</v>
      </c>
      <c r="B83" s="62">
        <v>280</v>
      </c>
      <c r="C83" s="62">
        <v>193</v>
      </c>
      <c r="D83" s="62">
        <v>1796</v>
      </c>
      <c r="E83" s="62"/>
      <c r="F83" s="62"/>
      <c r="G83" s="62">
        <v>6</v>
      </c>
      <c r="H83" s="62">
        <f t="shared" si="2"/>
        <v>274</v>
      </c>
      <c r="I83" s="64"/>
    </row>
    <row r="84" spans="1:9">
      <c r="A84" s="63" t="s">
        <v>173</v>
      </c>
      <c r="B84" s="62">
        <v>463</v>
      </c>
      <c r="C84" s="62">
        <v>224</v>
      </c>
      <c r="D84" s="62">
        <v>1557</v>
      </c>
      <c r="E84" s="62">
        <f>SUM(B81:B84)</f>
        <v>1856</v>
      </c>
      <c r="F84" s="62">
        <f>SUM(C81:C84)</f>
        <v>1083</v>
      </c>
      <c r="G84" s="62">
        <v>1</v>
      </c>
      <c r="H84" s="62">
        <f t="shared" si="2"/>
        <v>462</v>
      </c>
      <c r="I84" s="64">
        <f>SUM(G81:G84)</f>
        <v>15</v>
      </c>
    </row>
    <row r="85" spans="1:9">
      <c r="A85" s="15" t="s">
        <v>174</v>
      </c>
      <c r="B85" s="16">
        <v>192</v>
      </c>
      <c r="C85" s="16">
        <v>247</v>
      </c>
      <c r="D85" s="16">
        <v>1612</v>
      </c>
      <c r="E85" s="16"/>
      <c r="F85" s="16"/>
      <c r="G85" s="16">
        <v>4</v>
      </c>
      <c r="H85" s="16">
        <f t="shared" si="2"/>
        <v>188</v>
      </c>
      <c r="I85" s="22"/>
    </row>
    <row r="86" spans="1:9">
      <c r="A86" s="15" t="s">
        <v>175</v>
      </c>
      <c r="B86" s="16">
        <v>555</v>
      </c>
      <c r="C86" s="16">
        <v>314</v>
      </c>
      <c r="D86" s="16">
        <v>1371</v>
      </c>
      <c r="E86" s="16"/>
      <c r="F86" s="16"/>
      <c r="G86" s="16">
        <v>1</v>
      </c>
      <c r="H86" s="16">
        <f t="shared" si="2"/>
        <v>554</v>
      </c>
      <c r="I86" s="22"/>
    </row>
    <row r="87" spans="1:9">
      <c r="A87" s="15" t="s">
        <v>176</v>
      </c>
      <c r="B87" s="16">
        <v>328</v>
      </c>
      <c r="C87" s="16">
        <v>238</v>
      </c>
      <c r="D87" s="16">
        <v>1281</v>
      </c>
      <c r="E87" s="16"/>
      <c r="F87" s="16"/>
      <c r="G87" s="16">
        <v>2</v>
      </c>
      <c r="H87" s="16">
        <f t="shared" si="2"/>
        <v>326</v>
      </c>
      <c r="I87" s="22"/>
    </row>
    <row r="88" spans="1:9">
      <c r="A88" s="15" t="s">
        <v>177</v>
      </c>
      <c r="B88" s="16">
        <v>347</v>
      </c>
      <c r="C88" s="16">
        <v>254</v>
      </c>
      <c r="D88" s="16">
        <v>1197</v>
      </c>
      <c r="E88" s="16">
        <f>SUM(B85:B88)</f>
        <v>1422</v>
      </c>
      <c r="F88" s="16">
        <f>SUM(C85:C88)</f>
        <v>1053</v>
      </c>
      <c r="G88" s="16">
        <v>2</v>
      </c>
      <c r="H88" s="16">
        <f t="shared" si="2"/>
        <v>345</v>
      </c>
      <c r="I88" s="22">
        <f>SUM(G85:G88)</f>
        <v>9</v>
      </c>
    </row>
    <row r="89" spans="1:9">
      <c r="A89" s="63" t="s">
        <v>178</v>
      </c>
      <c r="B89" s="62">
        <v>352</v>
      </c>
      <c r="C89" s="62">
        <v>330</v>
      </c>
      <c r="D89" s="62">
        <v>1164</v>
      </c>
      <c r="E89" s="62"/>
      <c r="F89" s="62"/>
      <c r="G89" s="62">
        <v>2</v>
      </c>
      <c r="H89" s="62">
        <f t="shared" si="2"/>
        <v>350</v>
      </c>
      <c r="I89" s="62"/>
    </row>
    <row r="90" spans="1:9">
      <c r="A90" s="63" t="s">
        <v>179</v>
      </c>
      <c r="B90" s="62">
        <v>289</v>
      </c>
      <c r="C90" s="62">
        <v>589</v>
      </c>
      <c r="D90" s="62">
        <v>1462</v>
      </c>
      <c r="E90" s="62"/>
      <c r="F90" s="62"/>
      <c r="G90" s="62">
        <v>5</v>
      </c>
      <c r="H90" s="62">
        <f t="shared" si="2"/>
        <v>284</v>
      </c>
      <c r="I90" s="73"/>
    </row>
    <row r="91" spans="1:9">
      <c r="A91" s="63" t="s">
        <v>180</v>
      </c>
      <c r="B91" s="62">
        <v>319</v>
      </c>
      <c r="C91" s="62">
        <v>263</v>
      </c>
      <c r="D91" s="62">
        <v>1406</v>
      </c>
      <c r="E91" s="63"/>
      <c r="F91" s="63"/>
      <c r="G91" s="62">
        <v>3</v>
      </c>
      <c r="H91" s="62">
        <f t="shared" si="2"/>
        <v>316</v>
      </c>
      <c r="I91" s="63"/>
    </row>
    <row r="92" spans="1:9">
      <c r="A92" s="63" t="s">
        <v>181</v>
      </c>
      <c r="B92" s="62">
        <v>346</v>
      </c>
      <c r="C92" s="62">
        <v>255</v>
      </c>
      <c r="D92" s="62">
        <v>1315</v>
      </c>
      <c r="E92" s="62">
        <f>SUM(B89:B92)</f>
        <v>1306</v>
      </c>
      <c r="F92" s="62">
        <f>SUM(C89:C92)</f>
        <v>1437</v>
      </c>
      <c r="G92" s="62">
        <v>1</v>
      </c>
      <c r="H92" s="62">
        <f t="shared" ref="H92:H99" si="3">+B92-G92</f>
        <v>345</v>
      </c>
      <c r="I92" s="64">
        <f>SUM(G89:G92)</f>
        <v>11</v>
      </c>
    </row>
    <row r="93" spans="1:9">
      <c r="A93" s="15" t="s">
        <v>182</v>
      </c>
      <c r="B93" s="16">
        <v>338</v>
      </c>
      <c r="C93" s="16">
        <v>272</v>
      </c>
      <c r="D93" s="16">
        <v>1249</v>
      </c>
      <c r="E93" s="16"/>
      <c r="F93" s="16"/>
      <c r="G93" s="16">
        <v>3</v>
      </c>
      <c r="H93" s="16">
        <f t="shared" si="3"/>
        <v>335</v>
      </c>
      <c r="I93" s="16"/>
    </row>
    <row r="94" spans="1:9">
      <c r="A94" s="15" t="s">
        <v>183</v>
      </c>
      <c r="B94" s="16">
        <v>343</v>
      </c>
      <c r="C94" s="16">
        <v>400</v>
      </c>
      <c r="D94" s="16">
        <v>1305</v>
      </c>
      <c r="E94" s="16"/>
      <c r="F94" s="16"/>
      <c r="G94" s="16">
        <v>1</v>
      </c>
      <c r="H94" s="16">
        <f t="shared" si="3"/>
        <v>342</v>
      </c>
      <c r="I94" s="16"/>
    </row>
    <row r="95" spans="1:9">
      <c r="A95" s="15" t="s">
        <v>184</v>
      </c>
      <c r="B95" s="16">
        <v>352</v>
      </c>
      <c r="C95" s="16">
        <v>363</v>
      </c>
      <c r="D95" s="16">
        <v>1315</v>
      </c>
      <c r="E95" s="16"/>
      <c r="F95" s="16"/>
      <c r="G95" s="16">
        <v>2</v>
      </c>
      <c r="H95" s="16">
        <f t="shared" si="3"/>
        <v>350</v>
      </c>
      <c r="I95" s="16"/>
    </row>
    <row r="96" spans="1:9">
      <c r="A96" s="15" t="s">
        <v>185</v>
      </c>
      <c r="B96" s="16">
        <v>553</v>
      </c>
      <c r="C96" s="16">
        <v>296</v>
      </c>
      <c r="D96" s="16">
        <v>1058</v>
      </c>
      <c r="E96" s="16">
        <f>SUM(B93:B96)</f>
        <v>1586</v>
      </c>
      <c r="F96" s="16">
        <f>SUM(C93:C96)</f>
        <v>1331</v>
      </c>
      <c r="G96" s="16">
        <v>0</v>
      </c>
      <c r="H96" s="16">
        <f t="shared" si="3"/>
        <v>553</v>
      </c>
      <c r="I96" s="22">
        <f>SUM(G93:G96)</f>
        <v>6</v>
      </c>
    </row>
    <row r="97" spans="1:9">
      <c r="A97" s="63" t="s">
        <v>186</v>
      </c>
      <c r="B97" s="62">
        <v>307</v>
      </c>
      <c r="C97" s="62">
        <v>262</v>
      </c>
      <c r="D97" s="62">
        <v>1013</v>
      </c>
      <c r="E97" s="62"/>
      <c r="F97" s="62"/>
      <c r="G97" s="62">
        <v>4</v>
      </c>
      <c r="H97" s="62">
        <f t="shared" si="3"/>
        <v>303</v>
      </c>
      <c r="I97" s="62"/>
    </row>
    <row r="98" spans="1:9">
      <c r="A98" s="63" t="s">
        <v>187</v>
      </c>
      <c r="B98" s="62">
        <v>330</v>
      </c>
      <c r="C98" s="62">
        <v>381</v>
      </c>
      <c r="D98" s="62">
        <v>1064</v>
      </c>
      <c r="E98" s="62"/>
      <c r="F98" s="62"/>
      <c r="G98" s="62">
        <v>3</v>
      </c>
      <c r="H98" s="62">
        <f t="shared" si="3"/>
        <v>327</v>
      </c>
      <c r="I98" s="62"/>
    </row>
    <row r="99" spans="1:9">
      <c r="A99" s="63" t="s">
        <v>188</v>
      </c>
      <c r="B99" s="62">
        <v>469</v>
      </c>
      <c r="C99" s="62">
        <v>293</v>
      </c>
      <c r="D99" s="62">
        <v>888</v>
      </c>
      <c r="E99" s="62"/>
      <c r="F99" s="62"/>
      <c r="G99" s="62">
        <v>6</v>
      </c>
      <c r="H99" s="62">
        <f t="shared" si="3"/>
        <v>463</v>
      </c>
      <c r="I99" s="62"/>
    </row>
    <row r="100" spans="1:9">
      <c r="A100" s="63" t="s">
        <v>189</v>
      </c>
      <c r="B100" s="62">
        <v>209</v>
      </c>
      <c r="C100" s="62">
        <v>298</v>
      </c>
      <c r="D100" s="62">
        <v>977</v>
      </c>
      <c r="E100" s="62">
        <f>SUM(B97:B100)</f>
        <v>1315</v>
      </c>
      <c r="F100" s="62">
        <f>SUM(C97:C100)</f>
        <v>1234</v>
      </c>
      <c r="G100" s="62">
        <v>0</v>
      </c>
      <c r="H100" s="62">
        <f t="shared" ref="H100:H144" si="4">+B100-G100</f>
        <v>209</v>
      </c>
      <c r="I100" s="62">
        <f>SUM(G97:G100)</f>
        <v>13</v>
      </c>
    </row>
    <row r="101" spans="1:9">
      <c r="A101" s="15" t="s">
        <v>190</v>
      </c>
      <c r="B101" s="16">
        <v>241</v>
      </c>
      <c r="C101" s="16">
        <v>200</v>
      </c>
      <c r="D101" s="16">
        <v>936</v>
      </c>
      <c r="E101" s="16"/>
      <c r="F101" s="16"/>
      <c r="G101" s="16">
        <v>0</v>
      </c>
      <c r="H101" s="16">
        <f t="shared" si="4"/>
        <v>241</v>
      </c>
      <c r="I101" s="16"/>
    </row>
    <row r="102" spans="1:9">
      <c r="A102" s="15" t="s">
        <v>191</v>
      </c>
      <c r="B102" s="16">
        <v>314</v>
      </c>
      <c r="C102" s="16">
        <v>273</v>
      </c>
      <c r="D102" s="16">
        <v>895</v>
      </c>
      <c r="E102" s="16"/>
      <c r="F102" s="16"/>
      <c r="G102" s="16">
        <v>0</v>
      </c>
      <c r="H102" s="16">
        <f t="shared" si="4"/>
        <v>314</v>
      </c>
      <c r="I102" s="16"/>
    </row>
    <row r="103" spans="1:9">
      <c r="A103" s="15" t="s">
        <v>192</v>
      </c>
      <c r="B103" s="16">
        <v>263</v>
      </c>
      <c r="C103" s="16">
        <v>376</v>
      </c>
      <c r="D103" s="16">
        <v>1008</v>
      </c>
      <c r="E103" s="16"/>
      <c r="F103" s="16"/>
      <c r="G103" s="16">
        <v>0</v>
      </c>
      <c r="H103" s="16">
        <f t="shared" si="4"/>
        <v>263</v>
      </c>
      <c r="I103" s="16"/>
    </row>
    <row r="104" spans="1:9">
      <c r="A104" s="15" t="s">
        <v>193</v>
      </c>
      <c r="B104" s="16">
        <v>183</v>
      </c>
      <c r="C104" s="16">
        <v>79</v>
      </c>
      <c r="D104" s="16">
        <v>901</v>
      </c>
      <c r="E104" s="16">
        <f>SUM(B101:B104)</f>
        <v>1001</v>
      </c>
      <c r="F104" s="16">
        <f>SUM(C101:C104)</f>
        <v>928</v>
      </c>
      <c r="G104" s="16">
        <v>1</v>
      </c>
      <c r="H104" s="16">
        <f t="shared" si="4"/>
        <v>182</v>
      </c>
      <c r="I104" s="16">
        <f>SUM(G101:G104)</f>
        <v>1</v>
      </c>
    </row>
    <row r="105" spans="1:9">
      <c r="A105" s="63" t="s">
        <v>194</v>
      </c>
      <c r="B105" s="62">
        <v>612</v>
      </c>
      <c r="C105" s="62">
        <v>294</v>
      </c>
      <c r="D105" s="62">
        <v>583</v>
      </c>
      <c r="E105" s="62"/>
      <c r="F105" s="62"/>
      <c r="G105" s="62">
        <v>3</v>
      </c>
      <c r="H105" s="62">
        <f t="shared" si="4"/>
        <v>609</v>
      </c>
      <c r="I105" s="62"/>
    </row>
    <row r="106" spans="1:9">
      <c r="A106" s="63" t="s">
        <v>195</v>
      </c>
      <c r="B106" s="62">
        <v>230</v>
      </c>
      <c r="C106" s="62">
        <v>452</v>
      </c>
      <c r="D106" s="62">
        <v>805</v>
      </c>
      <c r="E106" s="62"/>
      <c r="F106" s="62"/>
      <c r="G106" s="62">
        <v>5</v>
      </c>
      <c r="H106" s="62">
        <f t="shared" si="4"/>
        <v>225</v>
      </c>
      <c r="I106" s="62"/>
    </row>
    <row r="107" spans="1:9">
      <c r="A107" s="63" t="s">
        <v>196</v>
      </c>
      <c r="B107" s="62">
        <v>309</v>
      </c>
      <c r="C107" s="62">
        <v>290</v>
      </c>
      <c r="D107" s="62">
        <v>787</v>
      </c>
      <c r="E107" s="62"/>
      <c r="F107" s="62"/>
      <c r="G107" s="62">
        <v>5</v>
      </c>
      <c r="H107" s="62">
        <f t="shared" si="4"/>
        <v>304</v>
      </c>
      <c r="I107" s="62"/>
    </row>
    <row r="108" spans="1:9">
      <c r="A108" s="63" t="s">
        <v>197</v>
      </c>
      <c r="B108" s="62">
        <v>289</v>
      </c>
      <c r="C108" s="62">
        <v>536</v>
      </c>
      <c r="D108" s="62">
        <v>1034</v>
      </c>
      <c r="E108" s="62">
        <f>SUM(B105:B108)</f>
        <v>1440</v>
      </c>
      <c r="F108" s="62">
        <f>SUM(C105:C108)</f>
        <v>1572</v>
      </c>
      <c r="G108" s="62">
        <v>6</v>
      </c>
      <c r="H108" s="62">
        <f t="shared" si="4"/>
        <v>283</v>
      </c>
      <c r="I108" s="62">
        <f>SUM(G105:G108)</f>
        <v>19</v>
      </c>
    </row>
    <row r="109" spans="1:9">
      <c r="A109" s="15" t="s">
        <v>198</v>
      </c>
      <c r="B109" s="16">
        <v>260</v>
      </c>
      <c r="C109" s="16">
        <v>533</v>
      </c>
      <c r="D109" s="16">
        <v>1307</v>
      </c>
      <c r="E109" s="16"/>
      <c r="F109" s="16"/>
      <c r="G109" s="16">
        <v>1</v>
      </c>
      <c r="H109" s="16">
        <f t="shared" si="4"/>
        <v>259</v>
      </c>
      <c r="I109" s="16"/>
    </row>
    <row r="110" spans="1:9">
      <c r="A110" s="15" t="s">
        <v>199</v>
      </c>
      <c r="B110" s="16">
        <v>245</v>
      </c>
      <c r="C110" s="16">
        <v>305</v>
      </c>
      <c r="D110" s="16">
        <v>1367</v>
      </c>
      <c r="E110" s="16"/>
      <c r="F110" s="16"/>
      <c r="G110" s="16">
        <v>2</v>
      </c>
      <c r="H110" s="16">
        <f t="shared" si="4"/>
        <v>243</v>
      </c>
      <c r="I110" s="16"/>
    </row>
    <row r="111" spans="1:9">
      <c r="A111" s="15" t="s">
        <v>200</v>
      </c>
      <c r="B111" s="16">
        <v>322</v>
      </c>
      <c r="C111" s="16">
        <v>235</v>
      </c>
      <c r="D111" s="16">
        <v>1280</v>
      </c>
      <c r="E111" s="16"/>
      <c r="F111" s="16"/>
      <c r="G111" s="16">
        <v>3</v>
      </c>
      <c r="H111" s="16">
        <f t="shared" si="4"/>
        <v>319</v>
      </c>
      <c r="I111" s="16"/>
    </row>
    <row r="112" spans="1:9">
      <c r="A112" s="15" t="s">
        <v>201</v>
      </c>
      <c r="B112" s="16">
        <v>375</v>
      </c>
      <c r="C112" s="16">
        <v>332</v>
      </c>
      <c r="D112" s="16">
        <v>1237</v>
      </c>
      <c r="E112" s="16">
        <f>SUM(B109:B112)</f>
        <v>1202</v>
      </c>
      <c r="F112" s="16">
        <f>SUM(C109:C112)</f>
        <v>1405</v>
      </c>
      <c r="G112" s="16">
        <v>5</v>
      </c>
      <c r="H112" s="16">
        <f t="shared" si="4"/>
        <v>370</v>
      </c>
      <c r="I112" s="16">
        <f>SUM(G109:G112)</f>
        <v>11</v>
      </c>
    </row>
    <row r="113" spans="1:9">
      <c r="A113" s="63" t="s">
        <v>202</v>
      </c>
      <c r="B113" s="62">
        <v>306</v>
      </c>
      <c r="C113" s="62">
        <v>331</v>
      </c>
      <c r="D113" s="62">
        <v>1265</v>
      </c>
      <c r="E113" s="62"/>
      <c r="F113" s="62"/>
      <c r="G113" s="62">
        <v>8</v>
      </c>
      <c r="H113" s="62">
        <f t="shared" si="4"/>
        <v>298</v>
      </c>
      <c r="I113" s="62"/>
    </row>
    <row r="114" spans="1:9">
      <c r="A114" s="63" t="s">
        <v>203</v>
      </c>
      <c r="B114" s="62">
        <v>196</v>
      </c>
      <c r="C114" s="62">
        <v>493</v>
      </c>
      <c r="D114" s="62">
        <v>1562</v>
      </c>
      <c r="E114" s="62"/>
      <c r="F114" s="62"/>
      <c r="G114" s="62">
        <v>5</v>
      </c>
      <c r="H114" s="62">
        <f t="shared" si="4"/>
        <v>191</v>
      </c>
      <c r="I114" s="62"/>
    </row>
    <row r="115" spans="1:9">
      <c r="A115" s="63" t="s">
        <v>204</v>
      </c>
      <c r="B115" s="62">
        <v>379</v>
      </c>
      <c r="C115" s="62">
        <v>400</v>
      </c>
      <c r="D115" s="62">
        <v>1585</v>
      </c>
      <c r="E115" s="62"/>
      <c r="F115" s="62"/>
      <c r="G115" s="62">
        <v>3</v>
      </c>
      <c r="H115" s="62">
        <f t="shared" si="4"/>
        <v>376</v>
      </c>
      <c r="I115" s="62"/>
    </row>
    <row r="116" spans="1:9">
      <c r="A116" s="63" t="s">
        <v>205</v>
      </c>
      <c r="B116" s="62">
        <v>366</v>
      </c>
      <c r="C116" s="62">
        <v>431</v>
      </c>
      <c r="D116" s="62">
        <v>1648</v>
      </c>
      <c r="E116" s="62">
        <f>SUM(B113:B116)</f>
        <v>1247</v>
      </c>
      <c r="F116" s="62">
        <f>SUM(C113:C116)</f>
        <v>1655</v>
      </c>
      <c r="G116" s="62">
        <v>1</v>
      </c>
      <c r="H116" s="62">
        <f t="shared" si="4"/>
        <v>365</v>
      </c>
      <c r="I116" s="62">
        <f>SUM(G113:G116)</f>
        <v>17</v>
      </c>
    </row>
    <row r="117" spans="1:9">
      <c r="A117" s="15" t="s">
        <v>206</v>
      </c>
      <c r="B117" s="16">
        <v>404</v>
      </c>
      <c r="C117" s="16">
        <v>527</v>
      </c>
      <c r="D117" s="16">
        <v>1771</v>
      </c>
      <c r="E117" s="16"/>
      <c r="F117" s="16"/>
      <c r="G117" s="16">
        <v>1</v>
      </c>
      <c r="H117" s="16">
        <f t="shared" si="4"/>
        <v>403</v>
      </c>
      <c r="I117" s="16"/>
    </row>
    <row r="118" spans="1:9">
      <c r="A118" s="15" t="s">
        <v>207</v>
      </c>
      <c r="B118" s="16">
        <v>384</v>
      </c>
      <c r="C118" s="16">
        <v>389</v>
      </c>
      <c r="D118" s="16">
        <v>1776</v>
      </c>
      <c r="E118" s="16"/>
      <c r="F118" s="16"/>
      <c r="G118" s="16">
        <v>3</v>
      </c>
      <c r="H118" s="16">
        <f t="shared" si="4"/>
        <v>381</v>
      </c>
      <c r="I118" s="16"/>
    </row>
    <row r="119" spans="1:9">
      <c r="A119" s="15" t="s">
        <v>208</v>
      </c>
      <c r="B119" s="52">
        <v>399</v>
      </c>
      <c r="C119" s="16">
        <v>110</v>
      </c>
      <c r="D119" s="16">
        <v>1492</v>
      </c>
      <c r="E119" s="28"/>
      <c r="F119" s="28"/>
      <c r="G119" s="16">
        <v>2</v>
      </c>
      <c r="H119" s="16">
        <f t="shared" si="4"/>
        <v>397</v>
      </c>
      <c r="I119" s="16"/>
    </row>
    <row r="120" spans="1:9">
      <c r="A120" s="15" t="s">
        <v>209</v>
      </c>
      <c r="B120" s="52">
        <v>341</v>
      </c>
      <c r="C120" s="16">
        <v>449</v>
      </c>
      <c r="D120" s="16">
        <v>1597</v>
      </c>
      <c r="E120" s="16">
        <f>SUM(B117:B120)</f>
        <v>1528</v>
      </c>
      <c r="F120" s="16">
        <f>SUM(C117:C120)</f>
        <v>1475</v>
      </c>
      <c r="G120" s="16">
        <v>3</v>
      </c>
      <c r="H120" s="16">
        <f t="shared" si="4"/>
        <v>338</v>
      </c>
      <c r="I120" s="16">
        <f>SUM(G117:G120)</f>
        <v>9</v>
      </c>
    </row>
    <row r="121" spans="1:9">
      <c r="A121" s="63" t="s">
        <v>210</v>
      </c>
      <c r="B121" s="61">
        <v>534</v>
      </c>
      <c r="C121" s="62">
        <v>322</v>
      </c>
      <c r="D121" s="62">
        <v>1383</v>
      </c>
      <c r="E121" s="73"/>
      <c r="F121" s="73"/>
      <c r="G121" s="62">
        <v>2</v>
      </c>
      <c r="H121" s="62">
        <f t="shared" si="4"/>
        <v>532</v>
      </c>
      <c r="I121" s="73"/>
    </row>
    <row r="122" spans="1:9">
      <c r="A122" s="63" t="s">
        <v>211</v>
      </c>
      <c r="B122" s="61">
        <v>448</v>
      </c>
      <c r="C122" s="62">
        <v>627</v>
      </c>
      <c r="D122" s="62">
        <v>1558</v>
      </c>
      <c r="E122" s="73"/>
      <c r="F122" s="73"/>
      <c r="G122" s="62">
        <v>3</v>
      </c>
      <c r="H122" s="62">
        <f t="shared" si="4"/>
        <v>445</v>
      </c>
      <c r="I122" s="73"/>
    </row>
    <row r="123" spans="1:9">
      <c r="A123" s="63" t="s">
        <v>212</v>
      </c>
      <c r="B123" s="61">
        <v>473</v>
      </c>
      <c r="C123" s="62">
        <v>408</v>
      </c>
      <c r="D123" s="62">
        <v>1495</v>
      </c>
      <c r="E123" s="73"/>
      <c r="F123" s="73"/>
      <c r="G123" s="62">
        <v>0</v>
      </c>
      <c r="H123" s="62">
        <f t="shared" si="4"/>
        <v>473</v>
      </c>
      <c r="I123" s="73"/>
    </row>
    <row r="124" spans="1:9">
      <c r="A124" s="60" t="s">
        <v>213</v>
      </c>
      <c r="B124" s="61">
        <v>326</v>
      </c>
      <c r="C124" s="62">
        <v>643</v>
      </c>
      <c r="D124" s="62">
        <v>1804</v>
      </c>
      <c r="E124" s="62">
        <f>SUM(B121:B124)</f>
        <v>1781</v>
      </c>
      <c r="F124" s="62">
        <f>SUM(C121:C124)</f>
        <v>2000</v>
      </c>
      <c r="G124" s="62">
        <v>1</v>
      </c>
      <c r="H124" s="62">
        <f>+B124-G124</f>
        <v>325</v>
      </c>
      <c r="I124" s="62">
        <f>SUM(G121:G124)</f>
        <v>6</v>
      </c>
    </row>
    <row r="125" spans="1:9">
      <c r="A125" s="53" t="s">
        <v>214</v>
      </c>
      <c r="B125" s="52">
        <v>675</v>
      </c>
      <c r="C125" s="16">
        <v>1031</v>
      </c>
      <c r="D125" s="16">
        <v>2023</v>
      </c>
      <c r="E125" s="28"/>
      <c r="F125" s="28"/>
      <c r="G125" s="16">
        <v>5</v>
      </c>
      <c r="H125" s="16">
        <f t="shared" si="4"/>
        <v>670</v>
      </c>
      <c r="I125" s="28"/>
    </row>
    <row r="126" spans="1:9">
      <c r="A126" s="53" t="s">
        <v>215</v>
      </c>
      <c r="B126" s="52">
        <v>211</v>
      </c>
      <c r="C126" s="16">
        <v>347</v>
      </c>
      <c r="D126" s="16">
        <v>2174</v>
      </c>
      <c r="E126" s="28"/>
      <c r="F126" s="28"/>
      <c r="G126" s="16">
        <v>0</v>
      </c>
      <c r="H126" s="16">
        <f t="shared" si="4"/>
        <v>211</v>
      </c>
      <c r="I126" s="28"/>
    </row>
    <row r="127" spans="1:9">
      <c r="A127" s="53" t="s">
        <v>216</v>
      </c>
      <c r="B127" s="52">
        <v>756</v>
      </c>
      <c r="C127" s="16">
        <v>908</v>
      </c>
      <c r="D127" s="16">
        <v>2607</v>
      </c>
      <c r="E127" s="28"/>
      <c r="F127" s="28"/>
      <c r="G127" s="16">
        <v>9</v>
      </c>
      <c r="H127" s="16">
        <f t="shared" si="4"/>
        <v>747</v>
      </c>
      <c r="I127" s="28"/>
    </row>
    <row r="128" spans="1:9">
      <c r="A128" s="53" t="s">
        <v>217</v>
      </c>
      <c r="B128" s="52">
        <v>448</v>
      </c>
      <c r="C128" s="16">
        <v>317</v>
      </c>
      <c r="D128" s="16">
        <v>2279</v>
      </c>
      <c r="E128" s="16">
        <v>2090</v>
      </c>
      <c r="F128" s="16">
        <v>2603</v>
      </c>
      <c r="G128" s="16">
        <v>0</v>
      </c>
      <c r="H128" s="16">
        <f t="shared" si="4"/>
        <v>448</v>
      </c>
      <c r="I128" s="16">
        <f>SUM(G125:G128)</f>
        <v>14</v>
      </c>
    </row>
    <row r="129" spans="1:9">
      <c r="A129" s="60" t="s">
        <v>218</v>
      </c>
      <c r="B129" s="61">
        <v>434</v>
      </c>
      <c r="C129" s="62">
        <v>741</v>
      </c>
      <c r="D129" s="62">
        <v>2555</v>
      </c>
      <c r="E129" s="73"/>
      <c r="F129" s="73"/>
      <c r="G129" s="62">
        <v>2</v>
      </c>
      <c r="H129" s="62">
        <f t="shared" si="4"/>
        <v>432</v>
      </c>
      <c r="I129" s="62"/>
    </row>
    <row r="130" spans="1:9">
      <c r="A130" s="60" t="s">
        <v>219</v>
      </c>
      <c r="B130" s="61">
        <v>417</v>
      </c>
      <c r="C130" s="62">
        <v>961</v>
      </c>
      <c r="D130" s="62">
        <v>3094</v>
      </c>
      <c r="E130" s="73"/>
      <c r="F130" s="73"/>
      <c r="G130" s="62">
        <v>0</v>
      </c>
      <c r="H130" s="62">
        <f t="shared" si="4"/>
        <v>417</v>
      </c>
      <c r="I130" s="62"/>
    </row>
    <row r="131" spans="1:9">
      <c r="A131" s="60" t="s">
        <v>220</v>
      </c>
      <c r="B131" s="61">
        <v>405</v>
      </c>
      <c r="C131" s="62">
        <v>409</v>
      </c>
      <c r="D131" s="62">
        <v>3098</v>
      </c>
      <c r="E131" s="73"/>
      <c r="F131" s="73"/>
      <c r="G131" s="62">
        <v>0</v>
      </c>
      <c r="H131" s="62">
        <f t="shared" si="4"/>
        <v>405</v>
      </c>
      <c r="I131" s="62"/>
    </row>
    <row r="132" spans="1:9">
      <c r="A132" s="60" t="s">
        <v>221</v>
      </c>
      <c r="B132" s="61">
        <v>742</v>
      </c>
      <c r="C132" s="62">
        <v>504</v>
      </c>
      <c r="D132" s="62">
        <v>2864</v>
      </c>
      <c r="E132" s="62">
        <v>1998</v>
      </c>
      <c r="F132" s="62">
        <v>2615</v>
      </c>
      <c r="G132" s="62">
        <v>3</v>
      </c>
      <c r="H132" s="62">
        <f t="shared" si="4"/>
        <v>739</v>
      </c>
      <c r="I132" s="62">
        <v>5</v>
      </c>
    </row>
    <row r="133" spans="1:9">
      <c r="A133" s="53" t="s">
        <v>222</v>
      </c>
      <c r="B133" s="52">
        <v>611</v>
      </c>
      <c r="C133" s="16">
        <v>735</v>
      </c>
      <c r="D133" s="16">
        <v>2906</v>
      </c>
      <c r="E133" s="16"/>
      <c r="F133" s="16"/>
      <c r="G133" s="16">
        <v>0</v>
      </c>
      <c r="H133" s="16">
        <f t="shared" si="4"/>
        <v>611</v>
      </c>
      <c r="I133" s="16"/>
    </row>
    <row r="134" spans="1:9">
      <c r="A134" s="53" t="s">
        <v>223</v>
      </c>
      <c r="B134" s="52">
        <v>384</v>
      </c>
      <c r="C134" s="16">
        <v>558</v>
      </c>
      <c r="D134" s="16">
        <v>3090</v>
      </c>
      <c r="E134" s="16"/>
      <c r="F134" s="16"/>
      <c r="G134" s="16">
        <v>0</v>
      </c>
      <c r="H134" s="16">
        <f t="shared" si="4"/>
        <v>384</v>
      </c>
      <c r="I134" s="16"/>
    </row>
    <row r="135" spans="1:9">
      <c r="A135" s="53" t="s">
        <v>224</v>
      </c>
      <c r="B135" s="52">
        <v>580</v>
      </c>
      <c r="C135" s="16">
        <v>736</v>
      </c>
      <c r="D135" s="16">
        <v>3246</v>
      </c>
      <c r="E135" s="16"/>
      <c r="F135" s="16"/>
      <c r="G135" s="16">
        <v>0</v>
      </c>
      <c r="H135" s="16">
        <f t="shared" si="4"/>
        <v>580</v>
      </c>
      <c r="I135" s="16"/>
    </row>
    <row r="136" spans="1:9">
      <c r="A136" s="53" t="s">
        <v>225</v>
      </c>
      <c r="B136" s="52">
        <v>430</v>
      </c>
      <c r="C136" s="16">
        <v>557</v>
      </c>
      <c r="D136" s="16">
        <v>3350</v>
      </c>
      <c r="E136" s="16">
        <v>2005</v>
      </c>
      <c r="F136" s="16">
        <v>2552</v>
      </c>
      <c r="G136" s="16">
        <v>2</v>
      </c>
      <c r="H136" s="16">
        <f t="shared" si="4"/>
        <v>428</v>
      </c>
      <c r="I136" s="16">
        <v>2</v>
      </c>
    </row>
    <row r="137" spans="1:9">
      <c r="A137" s="60" t="s">
        <v>226</v>
      </c>
      <c r="B137" s="61">
        <v>971</v>
      </c>
      <c r="C137" s="62">
        <v>703</v>
      </c>
      <c r="D137" s="62">
        <v>3078</v>
      </c>
      <c r="E137" s="62"/>
      <c r="F137" s="62"/>
      <c r="G137" s="62">
        <v>0</v>
      </c>
      <c r="H137" s="62">
        <f t="shared" si="4"/>
        <v>971</v>
      </c>
      <c r="I137" s="62"/>
    </row>
    <row r="138" spans="1:9">
      <c r="A138" s="60" t="s">
        <v>227</v>
      </c>
      <c r="B138" s="61">
        <v>565</v>
      </c>
      <c r="C138" s="62">
        <v>1252</v>
      </c>
      <c r="D138" s="62">
        <v>3763</v>
      </c>
      <c r="E138" s="62"/>
      <c r="F138" s="62"/>
      <c r="G138" s="62">
        <v>0</v>
      </c>
      <c r="H138" s="62">
        <f t="shared" si="4"/>
        <v>565</v>
      </c>
      <c r="I138" s="62"/>
    </row>
    <row r="139" spans="1:9">
      <c r="A139" s="60" t="s">
        <v>224</v>
      </c>
      <c r="B139" s="61">
        <v>1031</v>
      </c>
      <c r="C139" s="62">
        <v>597</v>
      </c>
      <c r="D139" s="62">
        <v>3267</v>
      </c>
      <c r="E139" s="62"/>
      <c r="F139" s="62"/>
      <c r="G139" s="62">
        <v>1</v>
      </c>
      <c r="H139" s="62">
        <f t="shared" si="4"/>
        <v>1030</v>
      </c>
      <c r="I139" s="62"/>
    </row>
    <row r="140" spans="1:9">
      <c r="A140" s="60" t="s">
        <v>228</v>
      </c>
      <c r="B140" s="61">
        <v>526</v>
      </c>
      <c r="C140" s="62">
        <v>465</v>
      </c>
      <c r="D140" s="62">
        <v>3198</v>
      </c>
      <c r="E140" s="62">
        <v>3093</v>
      </c>
      <c r="F140" s="62">
        <v>3017</v>
      </c>
      <c r="G140" s="62">
        <v>197</v>
      </c>
      <c r="H140" s="62">
        <f t="shared" si="4"/>
        <v>329</v>
      </c>
      <c r="I140" s="62">
        <v>198</v>
      </c>
    </row>
    <row r="141" spans="1:9">
      <c r="A141" s="53" t="s">
        <v>229</v>
      </c>
      <c r="B141" s="52">
        <v>708</v>
      </c>
      <c r="C141" s="16">
        <v>362</v>
      </c>
      <c r="D141" s="16">
        <v>2904</v>
      </c>
      <c r="E141" s="16"/>
      <c r="F141" s="16"/>
      <c r="G141" s="16">
        <v>0</v>
      </c>
      <c r="H141" s="16">
        <f t="shared" si="4"/>
        <v>708</v>
      </c>
      <c r="I141" s="16"/>
    </row>
    <row r="142" spans="1:9">
      <c r="A142" s="53" t="s">
        <v>230</v>
      </c>
      <c r="B142" s="52">
        <v>501</v>
      </c>
      <c r="C142" s="16">
        <v>275</v>
      </c>
      <c r="D142" s="16">
        <f>D141-B142+C142</f>
        <v>2678</v>
      </c>
      <c r="E142" s="16"/>
      <c r="F142" s="16"/>
      <c r="G142" s="16">
        <v>0</v>
      </c>
      <c r="H142" s="16">
        <f t="shared" si="4"/>
        <v>501</v>
      </c>
      <c r="I142" s="16"/>
    </row>
    <row r="143" spans="1:9">
      <c r="A143" s="53" t="s">
        <v>231</v>
      </c>
      <c r="B143" s="52">
        <v>612</v>
      </c>
      <c r="C143" s="16">
        <v>166</v>
      </c>
      <c r="D143" s="16">
        <f t="shared" ref="D143:D144" si="5">D142-B143+C143</f>
        <v>2232</v>
      </c>
      <c r="E143" s="16"/>
      <c r="F143" s="16"/>
      <c r="G143" s="16">
        <v>0</v>
      </c>
      <c r="H143" s="16">
        <f t="shared" si="4"/>
        <v>612</v>
      </c>
      <c r="I143" s="16"/>
    </row>
    <row r="144" spans="1:9">
      <c r="A144" s="53" t="s">
        <v>232</v>
      </c>
      <c r="B144" s="52">
        <v>379</v>
      </c>
      <c r="C144" s="16">
        <v>386</v>
      </c>
      <c r="D144" s="16">
        <f t="shared" si="5"/>
        <v>2239</v>
      </c>
      <c r="E144" s="16">
        <v>2200</v>
      </c>
      <c r="F144" s="16">
        <v>1189</v>
      </c>
      <c r="G144" s="16">
        <v>0</v>
      </c>
      <c r="H144" s="16">
        <f t="shared" si="4"/>
        <v>379</v>
      </c>
      <c r="I144" s="16">
        <v>0</v>
      </c>
    </row>
    <row r="145" spans="1:9">
      <c r="A145" s="60" t="s">
        <v>233</v>
      </c>
      <c r="B145" s="61">
        <v>349</v>
      </c>
      <c r="C145" s="62">
        <v>410</v>
      </c>
      <c r="D145" s="62"/>
      <c r="E145" s="62"/>
      <c r="F145" s="62"/>
      <c r="G145" s="62"/>
      <c r="H145" s="62"/>
      <c r="I145" s="62"/>
    </row>
    <row r="146" spans="1:9">
      <c r="A146" s="60" t="s">
        <v>234</v>
      </c>
      <c r="B146" s="61">
        <v>768</v>
      </c>
      <c r="C146" s="62">
        <v>551</v>
      </c>
      <c r="D146" s="62"/>
      <c r="E146" s="62"/>
      <c r="F146" s="62"/>
      <c r="G146" s="62"/>
      <c r="H146" s="62"/>
      <c r="I146" s="62"/>
    </row>
    <row r="147" spans="1:9">
      <c r="A147" s="60" t="s">
        <v>235</v>
      </c>
      <c r="B147" s="61">
        <v>838</v>
      </c>
      <c r="C147" s="62">
        <v>352</v>
      </c>
      <c r="D147" s="62"/>
      <c r="E147" s="62"/>
      <c r="F147" s="62"/>
      <c r="G147" s="62"/>
      <c r="H147" s="62"/>
      <c r="I147" s="62"/>
    </row>
    <row r="148" spans="1:9">
      <c r="A148" s="60" t="s">
        <v>236</v>
      </c>
      <c r="B148" s="61">
        <v>434</v>
      </c>
      <c r="C148" s="62">
        <v>265</v>
      </c>
      <c r="D148" s="62"/>
      <c r="E148" s="62">
        <v>2389</v>
      </c>
      <c r="F148" s="62">
        <v>1578</v>
      </c>
      <c r="G148" s="62">
        <v>0</v>
      </c>
      <c r="H148" s="62">
        <v>2389</v>
      </c>
      <c r="I148" s="62">
        <v>0</v>
      </c>
    </row>
    <row r="149" spans="1:9">
      <c r="A149" s="10" t="s">
        <v>237</v>
      </c>
      <c r="E149" s="26"/>
      <c r="F149" s="26"/>
    </row>
    <row r="150" spans="1:9">
      <c r="A150" s="11" t="s">
        <v>238</v>
      </c>
    </row>
  </sheetData>
  <phoneticPr fontId="0" type="noConversion"/>
  <printOptions gridLines="1"/>
  <pageMargins left="0.75" right="0.75" top="0.73" bottom="0.7" header="0.5" footer="0.26"/>
  <pageSetup paperSize="8" orientation="landscape" horizont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5"/>
  <sheetViews>
    <sheetView workbookViewId="0">
      <pane ySplit="5" topLeftCell="A56" activePane="bottomLeft" state="frozen"/>
      <selection pane="bottomLeft" activeCell="E81" sqref="E81"/>
    </sheetView>
  </sheetViews>
  <sheetFormatPr defaultRowHeight="12.6"/>
  <cols>
    <col min="1" max="1" width="22.5703125" customWidth="1"/>
    <col min="2" max="5" width="11.5703125" customWidth="1"/>
    <col min="6" max="6" width="12.140625" customWidth="1"/>
    <col min="8" max="11" width="11.5703125" customWidth="1"/>
    <col min="12" max="12" width="12.28515625" bestFit="1" customWidth="1"/>
  </cols>
  <sheetData>
    <row r="1" spans="1:12" ht="12.95">
      <c r="A1" s="3" t="s">
        <v>239</v>
      </c>
    </row>
    <row r="2" spans="1:12" ht="12.95">
      <c r="A2" s="3"/>
    </row>
    <row r="4" spans="1:12" ht="12.95">
      <c r="A4" s="30" t="s">
        <v>18</v>
      </c>
      <c r="B4" s="94" t="s">
        <v>240</v>
      </c>
      <c r="C4" s="94"/>
      <c r="D4" s="94"/>
      <c r="E4" s="94" t="s">
        <v>241</v>
      </c>
      <c r="F4" s="94"/>
      <c r="G4" s="94"/>
      <c r="H4" s="94" t="s">
        <v>242</v>
      </c>
      <c r="I4" s="94"/>
      <c r="J4" s="94"/>
      <c r="K4" s="31" t="s">
        <v>22</v>
      </c>
      <c r="L4" s="31" t="s">
        <v>243</v>
      </c>
    </row>
    <row r="5" spans="1:12" ht="12.95">
      <c r="A5" s="32"/>
      <c r="B5" s="33" t="s">
        <v>244</v>
      </c>
      <c r="C5" s="33" t="s">
        <v>245</v>
      </c>
      <c r="D5" s="33" t="s">
        <v>81</v>
      </c>
      <c r="E5" s="33" t="s">
        <v>244</v>
      </c>
      <c r="F5" s="33" t="s">
        <v>245</v>
      </c>
      <c r="G5" s="33" t="s">
        <v>81</v>
      </c>
      <c r="H5" s="33" t="s">
        <v>246</v>
      </c>
      <c r="I5" s="33" t="s">
        <v>247</v>
      </c>
      <c r="J5" s="33" t="s">
        <v>81</v>
      </c>
      <c r="K5" s="33"/>
      <c r="L5" s="32"/>
    </row>
    <row r="6" spans="1:12">
      <c r="A6" s="29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>
      <c r="A7" s="29" t="s">
        <v>248</v>
      </c>
      <c r="B7" s="24">
        <v>0</v>
      </c>
      <c r="C7" s="24">
        <v>0</v>
      </c>
      <c r="D7" s="24">
        <f>SUM(B7:C7)</f>
        <v>0</v>
      </c>
      <c r="E7" s="24">
        <v>0</v>
      </c>
      <c r="F7" s="24">
        <v>0</v>
      </c>
      <c r="G7" s="24">
        <f>SUM(E7:F7)</f>
        <v>0</v>
      </c>
      <c r="H7" s="24">
        <v>1103</v>
      </c>
      <c r="I7" s="24">
        <v>509</v>
      </c>
      <c r="J7" s="24">
        <f>SUM(H7:I7)</f>
        <v>1612</v>
      </c>
      <c r="K7" s="24"/>
      <c r="L7" s="24"/>
    </row>
    <row r="8" spans="1:12">
      <c r="A8" s="29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>
      <c r="A9" s="29" t="s">
        <v>249</v>
      </c>
      <c r="B9" s="24">
        <v>1095</v>
      </c>
      <c r="C9" s="24">
        <v>587</v>
      </c>
      <c r="D9" s="24">
        <f>SUM(B9:C9)</f>
        <v>1682</v>
      </c>
      <c r="E9" s="24">
        <v>868</v>
      </c>
      <c r="F9" s="24">
        <v>434</v>
      </c>
      <c r="G9" s="24">
        <f>SUM(E9:F9)</f>
        <v>1302</v>
      </c>
      <c r="H9" s="24">
        <v>873</v>
      </c>
      <c r="I9" s="24">
        <v>356</v>
      </c>
      <c r="J9" s="24">
        <f>SUM(H9:I9)</f>
        <v>1229</v>
      </c>
      <c r="K9" s="24">
        <v>5</v>
      </c>
      <c r="L9" s="24" t="s">
        <v>246</v>
      </c>
    </row>
    <row r="10" spans="1:12">
      <c r="A10" s="29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>
      <c r="A11" s="29" t="s">
        <v>250</v>
      </c>
      <c r="B11" s="24">
        <v>793</v>
      </c>
      <c r="C11" s="24">
        <v>584</v>
      </c>
      <c r="D11" s="24">
        <f>SUM(B11:C11)</f>
        <v>1377</v>
      </c>
      <c r="E11" s="24">
        <v>576</v>
      </c>
      <c r="F11" s="24">
        <v>774</v>
      </c>
      <c r="G11" s="24">
        <f>SUM(E11:F11)</f>
        <v>1350</v>
      </c>
      <c r="H11" s="24">
        <v>656</v>
      </c>
      <c r="I11" s="24">
        <v>546</v>
      </c>
      <c r="J11" s="24">
        <f>SUM(H11:I11)</f>
        <v>1202</v>
      </c>
      <c r="K11" s="24">
        <v>5</v>
      </c>
      <c r="L11" s="24" t="s">
        <v>246</v>
      </c>
    </row>
    <row r="12" spans="1:12">
      <c r="A12" s="29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2">
      <c r="A13" s="29" t="s">
        <v>251</v>
      </c>
      <c r="B13" s="24">
        <v>1037</v>
      </c>
      <c r="C13" s="24">
        <v>809</v>
      </c>
      <c r="D13" s="24">
        <f>SUM(B13:C13)</f>
        <v>1846</v>
      </c>
      <c r="E13" s="24">
        <v>1371</v>
      </c>
      <c r="F13" s="24">
        <v>690</v>
      </c>
      <c r="G13" s="24">
        <f>SUM(E13:F13)</f>
        <v>2061</v>
      </c>
      <c r="H13" s="24">
        <v>990</v>
      </c>
      <c r="I13" s="24">
        <v>427</v>
      </c>
      <c r="J13" s="24">
        <f>SUM(H13:I13)</f>
        <v>1417</v>
      </c>
      <c r="K13" s="24">
        <v>2</v>
      </c>
      <c r="L13" s="24" t="s">
        <v>246</v>
      </c>
    </row>
    <row r="14" spans="1:12">
      <c r="A14" s="29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2">
      <c r="A15" s="29" t="s">
        <v>252</v>
      </c>
      <c r="B15" s="24">
        <v>1252</v>
      </c>
      <c r="C15" s="24">
        <v>767</v>
      </c>
      <c r="D15" s="24">
        <f>SUM(B15:C15)</f>
        <v>2019</v>
      </c>
      <c r="E15" s="24">
        <v>1045</v>
      </c>
      <c r="F15" s="24">
        <v>688</v>
      </c>
      <c r="G15" s="24">
        <f>SUM(E15:F15)</f>
        <v>1733</v>
      </c>
      <c r="H15" s="24">
        <v>783</v>
      </c>
      <c r="I15" s="24">
        <v>348</v>
      </c>
      <c r="J15" s="24">
        <f>SUM(H15:I15)</f>
        <v>1131</v>
      </c>
      <c r="K15" s="24">
        <v>1</v>
      </c>
      <c r="L15" s="24" t="s">
        <v>246</v>
      </c>
    </row>
    <row r="16" spans="1:12">
      <c r="A16" s="29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2">
      <c r="A17" s="29" t="s">
        <v>253</v>
      </c>
      <c r="B17" s="24">
        <v>1058</v>
      </c>
      <c r="C17" s="24">
        <v>414</v>
      </c>
      <c r="D17" s="24">
        <f>SUM(B17:C17)</f>
        <v>1472</v>
      </c>
      <c r="E17" s="24">
        <v>1148</v>
      </c>
      <c r="F17" s="24">
        <v>475</v>
      </c>
      <c r="G17" s="24">
        <f>SUM(E17:F17)</f>
        <v>1623</v>
      </c>
      <c r="H17" s="24">
        <v>873</v>
      </c>
      <c r="I17" s="24">
        <v>409</v>
      </c>
      <c r="J17" s="24">
        <f>SUM(H17:I17)</f>
        <v>1282</v>
      </c>
      <c r="K17" s="24">
        <v>6</v>
      </c>
      <c r="L17" s="24" t="s">
        <v>246</v>
      </c>
    </row>
    <row r="18" spans="1:12">
      <c r="A18" s="29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>
      <c r="A19" s="29" t="s">
        <v>254</v>
      </c>
      <c r="B19" s="24">
        <v>1297</v>
      </c>
      <c r="C19" s="24">
        <v>511</v>
      </c>
      <c r="D19" s="24">
        <f>SUM(B19:C19)</f>
        <v>1808</v>
      </c>
      <c r="E19" s="24">
        <v>1270</v>
      </c>
      <c r="F19" s="24">
        <v>533</v>
      </c>
      <c r="G19" s="24">
        <f>SUM(E19:F19)</f>
        <v>1803</v>
      </c>
      <c r="H19" s="24">
        <v>846</v>
      </c>
      <c r="I19" s="24">
        <v>431</v>
      </c>
      <c r="J19" s="24">
        <f>SUM(H19:I19)</f>
        <v>1277</v>
      </c>
      <c r="K19" s="24">
        <v>4</v>
      </c>
      <c r="L19" s="24" t="s">
        <v>246</v>
      </c>
    </row>
    <row r="20" spans="1:12">
      <c r="A20" s="29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>
      <c r="A21" s="29" t="s">
        <v>255</v>
      </c>
      <c r="B21" s="24">
        <v>1264</v>
      </c>
      <c r="C21" s="24">
        <v>621</v>
      </c>
      <c r="D21" s="24">
        <f>SUM(B21:C21)</f>
        <v>1885</v>
      </c>
      <c r="E21" s="24">
        <v>1174</v>
      </c>
      <c r="F21" s="24">
        <v>582</v>
      </c>
      <c r="G21" s="24">
        <f>SUM(E21:F21)</f>
        <v>1756</v>
      </c>
      <c r="H21" s="24">
        <v>756</v>
      </c>
      <c r="I21" s="24">
        <v>392</v>
      </c>
      <c r="J21" s="24">
        <f>SUM(H21:I21)</f>
        <v>1148</v>
      </c>
      <c r="K21" s="24">
        <v>5</v>
      </c>
      <c r="L21" s="24" t="s">
        <v>246</v>
      </c>
    </row>
    <row r="22" spans="1:12">
      <c r="A22" s="29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>
      <c r="A23" s="29" t="s">
        <v>256</v>
      </c>
      <c r="B23" s="24">
        <v>1183</v>
      </c>
      <c r="C23" s="24">
        <v>516</v>
      </c>
      <c r="D23" s="24">
        <f>SUM(B23:C23)</f>
        <v>1699</v>
      </c>
      <c r="E23" s="24">
        <v>1173</v>
      </c>
      <c r="F23" s="24">
        <v>278</v>
      </c>
      <c r="G23" s="24">
        <f>SUM(E23:F23)</f>
        <v>1451</v>
      </c>
      <c r="H23" s="24">
        <v>746</v>
      </c>
      <c r="I23" s="24">
        <v>154</v>
      </c>
      <c r="J23" s="24">
        <f>SUM(H23:I23)</f>
        <v>900</v>
      </c>
      <c r="K23" s="24">
        <v>3</v>
      </c>
      <c r="L23" s="24" t="s">
        <v>246</v>
      </c>
    </row>
    <row r="24" spans="1:12">
      <c r="A24" s="29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>
      <c r="A25" s="29" t="s">
        <v>257</v>
      </c>
      <c r="B25" s="24">
        <v>1244</v>
      </c>
      <c r="C25" s="24">
        <v>285</v>
      </c>
      <c r="D25" s="24">
        <f>SUM(B25:C25)</f>
        <v>1529</v>
      </c>
      <c r="E25" s="24">
        <v>1328</v>
      </c>
      <c r="F25" s="24">
        <v>372</v>
      </c>
      <c r="G25" s="24">
        <f>SUM(E25:F25)</f>
        <v>1700</v>
      </c>
      <c r="H25" s="24">
        <v>830</v>
      </c>
      <c r="I25" s="24">
        <v>241</v>
      </c>
      <c r="J25" s="24">
        <f>SUM(H25:I25)</f>
        <v>1071</v>
      </c>
      <c r="K25" s="24">
        <v>7</v>
      </c>
      <c r="L25" s="24" t="s">
        <v>246</v>
      </c>
    </row>
    <row r="26" spans="1:12">
      <c r="A26" s="29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>
      <c r="A27" s="29" t="s">
        <v>258</v>
      </c>
      <c r="B27" s="24">
        <v>1226</v>
      </c>
      <c r="C27" s="24">
        <v>256</v>
      </c>
      <c r="D27" s="24">
        <f>SUM(B27:C27)</f>
        <v>1482</v>
      </c>
      <c r="E27" s="24">
        <v>1192</v>
      </c>
      <c r="F27" s="24">
        <v>280</v>
      </c>
      <c r="G27" s="24">
        <f>SUM(E27:F27)</f>
        <v>1472</v>
      </c>
      <c r="H27" s="24">
        <v>796</v>
      </c>
      <c r="I27" s="24">
        <v>265</v>
      </c>
      <c r="J27" s="24">
        <f>SUM(H27:I27)</f>
        <v>1061</v>
      </c>
      <c r="K27" s="24">
        <v>4</v>
      </c>
      <c r="L27" s="24" t="s">
        <v>246</v>
      </c>
    </row>
    <row r="28" spans="1:12">
      <c r="A28" s="29" t="s">
        <v>18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>
      <c r="A29" s="29" t="s">
        <v>259</v>
      </c>
      <c r="B29" s="24">
        <v>1196</v>
      </c>
      <c r="C29" s="24">
        <v>299</v>
      </c>
      <c r="D29" s="24">
        <f>SUM(B29:C29)</f>
        <v>1495</v>
      </c>
      <c r="E29" s="24">
        <v>1304</v>
      </c>
      <c r="F29" s="24">
        <v>310</v>
      </c>
      <c r="G29" s="24">
        <f>SUM(E29:F29)</f>
        <v>1614</v>
      </c>
      <c r="H29" s="24">
        <v>904</v>
      </c>
      <c r="I29" s="24">
        <v>276</v>
      </c>
      <c r="J29" s="24">
        <f>SUM(H29:I29)</f>
        <v>1180</v>
      </c>
      <c r="K29" s="24">
        <v>3</v>
      </c>
      <c r="L29" s="24" t="s">
        <v>246</v>
      </c>
    </row>
    <row r="30" spans="1:12">
      <c r="A30" s="29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>
      <c r="A31" s="29" t="s">
        <v>260</v>
      </c>
      <c r="B31" s="24">
        <v>1179</v>
      </c>
      <c r="C31" s="24">
        <v>356</v>
      </c>
      <c r="D31" s="24">
        <f>SUM(B31:C31)</f>
        <v>1535</v>
      </c>
      <c r="E31" s="24">
        <v>1143</v>
      </c>
      <c r="F31" s="24">
        <v>159</v>
      </c>
      <c r="G31" s="24">
        <f>SUM(E31:F31)</f>
        <v>1302</v>
      </c>
      <c r="H31" s="24">
        <v>866</v>
      </c>
      <c r="I31" s="24">
        <v>80</v>
      </c>
      <c r="J31" s="24">
        <f>SUM(H31:I31)</f>
        <v>946</v>
      </c>
      <c r="K31" s="24">
        <v>37</v>
      </c>
      <c r="L31" s="24" t="s">
        <v>261</v>
      </c>
    </row>
    <row r="32" spans="1:12">
      <c r="A32" s="29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>
      <c r="A33" s="29" t="s">
        <v>262</v>
      </c>
      <c r="B33" s="24">
        <v>1052</v>
      </c>
      <c r="C33" s="24">
        <v>182</v>
      </c>
      <c r="D33" s="24">
        <f>SUM(B33:C33)</f>
        <v>1234</v>
      </c>
      <c r="E33" s="24">
        <v>1049</v>
      </c>
      <c r="F33" s="24">
        <v>116</v>
      </c>
      <c r="G33" s="24">
        <f>SUM(E33:F33)</f>
        <v>1165</v>
      </c>
      <c r="H33" s="24">
        <v>779</v>
      </c>
      <c r="I33" s="24">
        <v>96</v>
      </c>
      <c r="J33" s="24">
        <f>SUM(H33:I33)</f>
        <v>875</v>
      </c>
      <c r="K33" s="24">
        <v>3</v>
      </c>
      <c r="L33" s="24" t="s">
        <v>246</v>
      </c>
    </row>
    <row r="34" spans="1:12">
      <c r="A34" s="29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>
      <c r="A35" s="29" t="s">
        <v>263</v>
      </c>
      <c r="B35" s="24">
        <v>1060</v>
      </c>
      <c r="C35" s="24">
        <v>128</v>
      </c>
      <c r="D35" s="24">
        <f>SUM(B35:C35)</f>
        <v>1188</v>
      </c>
      <c r="E35" s="24">
        <v>925</v>
      </c>
      <c r="F35" s="24">
        <v>385</v>
      </c>
      <c r="G35" s="24">
        <f>SUM(E35:F35)</f>
        <v>1310</v>
      </c>
      <c r="H35" s="24">
        <v>644</v>
      </c>
      <c r="I35" s="24">
        <v>353</v>
      </c>
      <c r="J35" s="24">
        <f>SUM(H35:I35)</f>
        <v>997</v>
      </c>
      <c r="K35" s="24">
        <v>5</v>
      </c>
      <c r="L35" s="24" t="s">
        <v>246</v>
      </c>
    </row>
    <row r="36" spans="1:12">
      <c r="A36" s="29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>
      <c r="A37" s="29" t="s">
        <v>264</v>
      </c>
      <c r="B37" s="24">
        <v>855</v>
      </c>
      <c r="C37" s="24">
        <v>338</v>
      </c>
      <c r="D37" s="24">
        <f>SUM(B37:C37)</f>
        <v>1193</v>
      </c>
      <c r="E37" s="24">
        <v>955</v>
      </c>
      <c r="F37" s="24">
        <v>160</v>
      </c>
      <c r="G37" s="24">
        <f>SUM(E37:F37)</f>
        <v>1115</v>
      </c>
      <c r="H37" s="24">
        <v>720</v>
      </c>
      <c r="I37" s="24">
        <v>197</v>
      </c>
      <c r="J37" s="24">
        <f>SUM(H37:I37)</f>
        <v>917</v>
      </c>
      <c r="K37" s="24">
        <v>60</v>
      </c>
      <c r="L37" s="24" t="s">
        <v>265</v>
      </c>
    </row>
    <row r="38" spans="1:12">
      <c r="A38" s="29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2">
      <c r="A39" s="29" t="s">
        <v>266</v>
      </c>
      <c r="B39" s="24">
        <v>924</v>
      </c>
      <c r="C39" s="24">
        <v>446</v>
      </c>
      <c r="D39" s="24">
        <f>SUM(B39:C39)</f>
        <v>1370</v>
      </c>
      <c r="E39" s="24">
        <v>1220</v>
      </c>
      <c r="F39" s="24">
        <v>810</v>
      </c>
      <c r="G39" s="24">
        <f>SUM(E39:F39)</f>
        <v>2030</v>
      </c>
      <c r="H39" s="24">
        <v>1012</v>
      </c>
      <c r="I39" s="24">
        <v>565</v>
      </c>
      <c r="J39" s="24">
        <f>SUM(H39:I39)</f>
        <v>1577</v>
      </c>
      <c r="K39" s="24">
        <v>10</v>
      </c>
      <c r="L39" s="24" t="s">
        <v>246</v>
      </c>
    </row>
    <row r="40" spans="1:12">
      <c r="A40" s="29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2">
      <c r="A41" s="29" t="s">
        <v>267</v>
      </c>
      <c r="B41" s="24">
        <v>1057</v>
      </c>
      <c r="C41" s="24">
        <v>751</v>
      </c>
      <c r="D41" s="24">
        <f>SUM(B41:C41)</f>
        <v>1808</v>
      </c>
      <c r="E41" s="24">
        <v>1906</v>
      </c>
      <c r="F41" s="24">
        <v>542</v>
      </c>
      <c r="G41" s="24">
        <f>SUM(E41:F41)</f>
        <v>2448</v>
      </c>
      <c r="H41" s="24">
        <v>1846</v>
      </c>
      <c r="I41" s="24">
        <v>367</v>
      </c>
      <c r="J41" s="24">
        <f>SUM(H41:I41)</f>
        <v>2213</v>
      </c>
      <c r="K41" s="24">
        <v>13</v>
      </c>
      <c r="L41" s="24" t="s">
        <v>246</v>
      </c>
    </row>
    <row r="42" spans="1:12">
      <c r="A42" s="29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>
      <c r="A43" s="29" t="s">
        <v>268</v>
      </c>
      <c r="B43" s="24">
        <v>1181</v>
      </c>
      <c r="C43" s="24">
        <f>61+430</f>
        <v>491</v>
      </c>
      <c r="D43" s="24">
        <f>SUM(B43:C43)</f>
        <v>1672</v>
      </c>
      <c r="E43" s="24">
        <v>1904</v>
      </c>
      <c r="F43" s="24">
        <f>45+595</f>
        <v>640</v>
      </c>
      <c r="G43" s="24">
        <f>SUM(E43:F43)</f>
        <v>2544</v>
      </c>
      <c r="H43" s="24">
        <v>2417</v>
      </c>
      <c r="I43" s="24">
        <f>9+653</f>
        <v>662</v>
      </c>
      <c r="J43" s="24">
        <f>SUM(H43:I43)</f>
        <v>3079</v>
      </c>
      <c r="K43" s="24">
        <v>12</v>
      </c>
      <c r="L43" s="24" t="s">
        <v>246</v>
      </c>
    </row>
    <row r="44" spans="1:12">
      <c r="A44" s="29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2">
      <c r="A45" s="29" t="s">
        <v>269</v>
      </c>
      <c r="B45" s="24">
        <v>1611</v>
      </c>
      <c r="C45" s="24">
        <v>706</v>
      </c>
      <c r="D45" s="24">
        <f>SUM(B45:C45)</f>
        <v>2317</v>
      </c>
      <c r="E45" s="24">
        <v>1170</v>
      </c>
      <c r="F45" s="24">
        <v>399</v>
      </c>
      <c r="G45" s="24">
        <f>SUM(E45:F45)</f>
        <v>1569</v>
      </c>
      <c r="H45" s="24">
        <v>1646</v>
      </c>
      <c r="I45" s="24">
        <v>683</v>
      </c>
      <c r="J45" s="24">
        <f>SUM(H45:I45)</f>
        <v>2329</v>
      </c>
      <c r="K45" s="24">
        <v>16</v>
      </c>
      <c r="L45" s="24" t="s">
        <v>246</v>
      </c>
    </row>
    <row r="46" spans="1:12">
      <c r="A46" s="29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2">
      <c r="A47" s="29" t="s">
        <v>270</v>
      </c>
      <c r="B47" s="24">
        <v>1170</v>
      </c>
      <c r="C47" s="24">
        <v>686</v>
      </c>
      <c r="D47" s="24">
        <f>SUM(B47:C47)</f>
        <v>1856</v>
      </c>
      <c r="E47" s="24">
        <v>696</v>
      </c>
      <c r="F47" s="24">
        <v>387</v>
      </c>
      <c r="G47" s="24">
        <f>SUM(E47:F47)</f>
        <v>1083</v>
      </c>
      <c r="H47" s="24">
        <v>1094</v>
      </c>
      <c r="I47" s="24">
        <v>463</v>
      </c>
      <c r="J47" s="24">
        <f>SUM(H47:I47)</f>
        <v>1557</v>
      </c>
      <c r="K47" s="24">
        <v>15</v>
      </c>
      <c r="L47" s="24" t="s">
        <v>246</v>
      </c>
    </row>
    <row r="48" spans="1:12">
      <c r="A48" s="29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1:12">
      <c r="A49" s="29" t="s">
        <v>271</v>
      </c>
      <c r="B49" s="24">
        <v>984</v>
      </c>
      <c r="C49" s="24">
        <v>438</v>
      </c>
      <c r="D49" s="24">
        <f>SUM(B49:C49)</f>
        <v>1422</v>
      </c>
      <c r="E49" s="24">
        <v>791</v>
      </c>
      <c r="F49" s="24">
        <v>271</v>
      </c>
      <c r="G49" s="24">
        <f>SUM(E49:F49)</f>
        <v>1062</v>
      </c>
      <c r="H49" s="24">
        <v>891</v>
      </c>
      <c r="I49" s="24">
        <v>306</v>
      </c>
      <c r="J49" s="24">
        <f>SUM(H49:I49)</f>
        <v>1197</v>
      </c>
      <c r="K49" s="24">
        <v>9</v>
      </c>
      <c r="L49" s="24" t="s">
        <v>246</v>
      </c>
    </row>
    <row r="50" spans="1:12">
      <c r="A50" s="29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</row>
    <row r="51" spans="1:12">
      <c r="A51" s="29" t="s">
        <v>272</v>
      </c>
      <c r="B51" s="24">
        <v>917</v>
      </c>
      <c r="C51" s="24">
        <v>389</v>
      </c>
      <c r="D51" s="24">
        <f>SUM(B51:C51)</f>
        <v>1306</v>
      </c>
      <c r="E51" s="24">
        <v>1038</v>
      </c>
      <c r="F51" s="24">
        <v>399</v>
      </c>
      <c r="G51" s="24">
        <f>SUM(E51:F51)</f>
        <v>1437</v>
      </c>
      <c r="H51" s="24">
        <v>967</v>
      </c>
      <c r="I51" s="24">
        <v>348</v>
      </c>
      <c r="J51" s="24">
        <f>SUM(H51:I51)</f>
        <v>1315</v>
      </c>
      <c r="K51" s="24">
        <v>11</v>
      </c>
      <c r="L51" s="24" t="s">
        <v>246</v>
      </c>
    </row>
    <row r="52" spans="1:12">
      <c r="A52" s="29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</row>
    <row r="53" spans="1:12">
      <c r="A53" s="29" t="s">
        <v>273</v>
      </c>
      <c r="B53" s="24">
        <v>1119</v>
      </c>
      <c r="C53" s="24">
        <v>467</v>
      </c>
      <c r="D53" s="24">
        <f>SUM(B53:C53)</f>
        <v>1586</v>
      </c>
      <c r="E53" s="24">
        <v>1032</v>
      </c>
      <c r="F53" s="24">
        <v>299</v>
      </c>
      <c r="G53" s="24">
        <f>SUM(E53:F53)</f>
        <v>1331</v>
      </c>
      <c r="H53" s="24">
        <v>864</v>
      </c>
      <c r="I53" s="24">
        <v>194</v>
      </c>
      <c r="J53" s="24">
        <f>SUM(H53:I53)</f>
        <v>1058</v>
      </c>
      <c r="K53" s="24">
        <v>6</v>
      </c>
      <c r="L53" s="24" t="s">
        <v>246</v>
      </c>
    </row>
    <row r="54" spans="1:12">
      <c r="A54" s="29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>
      <c r="A55" s="29" t="s">
        <v>274</v>
      </c>
      <c r="B55" s="24">
        <v>988</v>
      </c>
      <c r="C55" s="24">
        <v>327</v>
      </c>
      <c r="D55" s="24">
        <f>SUM(B55:C55)</f>
        <v>1315</v>
      </c>
      <c r="E55" s="24">
        <v>870</v>
      </c>
      <c r="F55" s="24">
        <v>364</v>
      </c>
      <c r="G55" s="24">
        <f>SUM(E55:F55)</f>
        <v>1234</v>
      </c>
      <c r="H55" s="24">
        <v>717</v>
      </c>
      <c r="I55" s="24">
        <v>260</v>
      </c>
      <c r="J55" s="24">
        <f>SUM(H55:I55)</f>
        <v>977</v>
      </c>
      <c r="K55" s="24">
        <v>13</v>
      </c>
      <c r="L55" s="24" t="s">
        <v>275</v>
      </c>
    </row>
    <row r="56" spans="1:12">
      <c r="A56" s="29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</row>
    <row r="57" spans="1:12">
      <c r="A57" s="50" t="s">
        <v>276</v>
      </c>
      <c r="B57" s="24">
        <v>803</v>
      </c>
      <c r="C57" s="24">
        <v>198</v>
      </c>
      <c r="D57" s="24">
        <f>SUM(B57:C57)</f>
        <v>1001</v>
      </c>
      <c r="E57" s="19">
        <v>730</v>
      </c>
      <c r="F57" s="19">
        <v>198</v>
      </c>
      <c r="G57" s="19">
        <f>SUM(E57:F57)</f>
        <v>928</v>
      </c>
      <c r="H57" s="19">
        <v>661</v>
      </c>
      <c r="I57" s="19">
        <v>240</v>
      </c>
      <c r="J57" s="19">
        <f>SUM(H57:I57)</f>
        <v>901</v>
      </c>
      <c r="K57" s="19">
        <v>1</v>
      </c>
      <c r="L57" s="24" t="s">
        <v>246</v>
      </c>
    </row>
    <row r="58" spans="1:12">
      <c r="A58" s="50"/>
      <c r="B58" s="24"/>
      <c r="C58" s="24"/>
      <c r="D58" s="24"/>
      <c r="E58" s="19"/>
      <c r="F58" s="19"/>
      <c r="G58" s="19"/>
      <c r="H58" s="19"/>
      <c r="I58" s="19"/>
      <c r="J58" s="19"/>
      <c r="K58" s="26"/>
      <c r="L58" s="24"/>
    </row>
    <row r="59" spans="1:12">
      <c r="A59" t="s">
        <v>277</v>
      </c>
      <c r="B59" s="24">
        <v>1108</v>
      </c>
      <c r="C59" s="26">
        <v>332</v>
      </c>
      <c r="D59" s="24">
        <f>SUM(B59:C59)</f>
        <v>1440</v>
      </c>
      <c r="E59" s="26">
        <v>1124</v>
      </c>
      <c r="F59" s="24">
        <v>448</v>
      </c>
      <c r="G59" s="26">
        <f>SUM(E59:F59)</f>
        <v>1572</v>
      </c>
      <c r="H59" s="24">
        <v>717</v>
      </c>
      <c r="I59" s="24">
        <v>317</v>
      </c>
      <c r="J59" s="19">
        <f>SUM(H59:I59)</f>
        <v>1034</v>
      </c>
      <c r="K59" s="26">
        <v>19</v>
      </c>
      <c r="L59" s="24" t="s">
        <v>246</v>
      </c>
    </row>
    <row r="60" spans="1:12">
      <c r="B60" s="24"/>
      <c r="C60" s="26"/>
      <c r="D60" s="24"/>
      <c r="E60" s="26"/>
      <c r="F60" s="24"/>
      <c r="G60" s="26"/>
      <c r="H60" s="24"/>
      <c r="I60" s="24"/>
      <c r="J60" s="19"/>
      <c r="K60" s="26"/>
      <c r="L60" s="24"/>
    </row>
    <row r="61" spans="1:12">
      <c r="A61" s="50" t="s">
        <v>278</v>
      </c>
      <c r="B61" s="24">
        <v>848</v>
      </c>
      <c r="C61" s="24">
        <v>354</v>
      </c>
      <c r="D61" s="19">
        <f>SUM(B61:C61)</f>
        <v>1202</v>
      </c>
      <c r="E61" s="24">
        <v>1115</v>
      </c>
      <c r="F61" s="24">
        <v>290</v>
      </c>
      <c r="G61" s="19">
        <f>SUM(E61:F61)</f>
        <v>1405</v>
      </c>
      <c r="H61" s="24">
        <v>930</v>
      </c>
      <c r="I61" s="24">
        <v>307</v>
      </c>
      <c r="J61" s="19">
        <f>SUM(H61:I61)</f>
        <v>1237</v>
      </c>
      <c r="K61" s="24">
        <v>11</v>
      </c>
      <c r="L61" s="19" t="s">
        <v>246</v>
      </c>
    </row>
    <row r="62" spans="1:12">
      <c r="A62" s="50"/>
      <c r="B62" s="24"/>
      <c r="C62" s="24"/>
      <c r="D62" s="19"/>
      <c r="E62" s="24"/>
      <c r="F62" s="24"/>
      <c r="G62" s="19"/>
      <c r="H62" s="24"/>
      <c r="I62" s="24"/>
      <c r="J62" s="19"/>
      <c r="K62" s="24"/>
      <c r="L62" s="19"/>
    </row>
    <row r="63" spans="1:12">
      <c r="A63" s="29" t="s">
        <v>279</v>
      </c>
      <c r="B63" s="19">
        <v>996</v>
      </c>
      <c r="C63" s="24">
        <v>251</v>
      </c>
      <c r="D63" s="24">
        <f>SUM(B63:C63)</f>
        <v>1247</v>
      </c>
      <c r="E63" s="24">
        <v>1248</v>
      </c>
      <c r="F63" s="24">
        <v>407</v>
      </c>
      <c r="G63" s="24">
        <f>SUM(E63:F63)</f>
        <v>1655</v>
      </c>
      <c r="H63" s="24">
        <v>1190</v>
      </c>
      <c r="I63" s="24">
        <v>458</v>
      </c>
      <c r="J63" s="19">
        <f>SUM(H63:I63)</f>
        <v>1648</v>
      </c>
      <c r="K63" s="19">
        <v>17</v>
      </c>
      <c r="L63" s="19" t="s">
        <v>246</v>
      </c>
    </row>
    <row r="64" spans="1:12">
      <c r="A64" s="29"/>
      <c r="B64" s="19"/>
      <c r="C64" s="24"/>
      <c r="D64" s="24"/>
      <c r="E64" s="24"/>
      <c r="F64" s="24"/>
      <c r="G64" s="24"/>
      <c r="H64" s="24"/>
      <c r="I64" s="24"/>
      <c r="J64" s="19"/>
      <c r="K64" s="19"/>
      <c r="L64" s="24"/>
    </row>
    <row r="65" spans="1:12">
      <c r="A65" s="4" t="s">
        <v>280</v>
      </c>
      <c r="B65" s="20">
        <v>1164</v>
      </c>
      <c r="C65" s="20">
        <v>363</v>
      </c>
      <c r="D65" s="20">
        <f>SUM(B65:C65)</f>
        <v>1527</v>
      </c>
      <c r="E65" s="20">
        <v>1198</v>
      </c>
      <c r="F65" s="20">
        <v>282</v>
      </c>
      <c r="G65" s="54">
        <f>SUM(E65:F65)</f>
        <v>1480</v>
      </c>
      <c r="H65" s="20">
        <v>1214</v>
      </c>
      <c r="I65" s="20">
        <v>388</v>
      </c>
      <c r="J65" s="20">
        <f>SUM(H65:I65)</f>
        <v>1602</v>
      </c>
      <c r="K65" s="20">
        <v>9</v>
      </c>
      <c r="L65" s="55" t="s">
        <v>246</v>
      </c>
    </row>
    <row r="66" spans="1:12">
      <c r="A66" s="4"/>
      <c r="B66" s="20"/>
      <c r="C66" s="20"/>
      <c r="D66" s="20"/>
      <c r="E66" s="20"/>
      <c r="F66" s="20"/>
      <c r="G66" s="54"/>
      <c r="H66" s="20"/>
      <c r="I66" s="20"/>
      <c r="J66" s="20"/>
      <c r="K66" s="20"/>
      <c r="L66" s="55"/>
    </row>
    <row r="67" spans="1:12">
      <c r="A67" t="s">
        <v>281</v>
      </c>
      <c r="B67" s="24">
        <v>1400</v>
      </c>
      <c r="C67" s="19">
        <v>387</v>
      </c>
      <c r="D67" s="26">
        <f>SUM(B67:C67)</f>
        <v>1787</v>
      </c>
      <c r="E67" s="24">
        <v>1639</v>
      </c>
      <c r="F67" s="26">
        <v>340</v>
      </c>
      <c r="G67" s="24">
        <f>SUM(E67:F67)</f>
        <v>1979</v>
      </c>
      <c r="H67" s="26">
        <v>1455</v>
      </c>
      <c r="I67" s="24">
        <v>351</v>
      </c>
      <c r="J67" s="26">
        <f>SUM(H67:I67)</f>
        <v>1806</v>
      </c>
      <c r="K67" s="24">
        <v>6</v>
      </c>
      <c r="L67" s="24" t="s">
        <v>246</v>
      </c>
    </row>
    <row r="68" spans="1:12">
      <c r="B68" s="24"/>
      <c r="C68" s="19"/>
      <c r="D68" s="26"/>
      <c r="E68" s="24"/>
      <c r="F68" s="26"/>
      <c r="G68" s="24"/>
      <c r="H68" s="26"/>
      <c r="I68" s="24"/>
      <c r="J68" s="26"/>
      <c r="K68" s="24"/>
      <c r="L68" s="24"/>
    </row>
    <row r="69" spans="1:12">
      <c r="A69" t="s">
        <v>282</v>
      </c>
      <c r="B69" s="24">
        <v>1652</v>
      </c>
      <c r="C69" s="19">
        <v>438</v>
      </c>
      <c r="D69" s="26">
        <v>2090</v>
      </c>
      <c r="E69" s="24">
        <v>2025</v>
      </c>
      <c r="F69" s="26">
        <v>578</v>
      </c>
      <c r="G69" s="24">
        <v>2603</v>
      </c>
      <c r="H69" s="26">
        <v>1804</v>
      </c>
      <c r="I69" s="24">
        <v>475</v>
      </c>
      <c r="J69" s="26">
        <v>2279</v>
      </c>
      <c r="K69" s="24">
        <v>14</v>
      </c>
      <c r="L69" s="24" t="s">
        <v>246</v>
      </c>
    </row>
    <row r="70" spans="1:12">
      <c r="B70" s="24"/>
      <c r="C70" s="19"/>
      <c r="D70" s="24"/>
      <c r="E70" s="24"/>
      <c r="F70" s="24"/>
      <c r="G70" s="24"/>
      <c r="H70" s="24"/>
      <c r="I70" s="24"/>
      <c r="J70" s="24"/>
      <c r="K70" s="24"/>
      <c r="L70" s="24"/>
    </row>
    <row r="71" spans="1:12">
      <c r="A71" t="s">
        <v>283</v>
      </c>
      <c r="B71" s="24">
        <v>1686</v>
      </c>
      <c r="C71" s="19">
        <v>312</v>
      </c>
      <c r="D71" s="24">
        <v>1998</v>
      </c>
      <c r="E71" s="24">
        <v>2284</v>
      </c>
      <c r="F71" s="24">
        <v>331</v>
      </c>
      <c r="G71" s="24">
        <v>2615</v>
      </c>
      <c r="H71" s="24">
        <v>2678</v>
      </c>
      <c r="I71" s="24">
        <v>186</v>
      </c>
      <c r="J71" s="24">
        <v>2864</v>
      </c>
      <c r="K71" s="24">
        <v>5</v>
      </c>
      <c r="L71" s="24" t="s">
        <v>246</v>
      </c>
    </row>
    <row r="72" spans="1:12">
      <c r="B72" s="24"/>
      <c r="C72" s="19"/>
      <c r="D72" s="19"/>
      <c r="E72" s="19"/>
      <c r="F72" s="24"/>
      <c r="G72" s="19"/>
      <c r="H72" s="19"/>
      <c r="I72" s="19"/>
      <c r="J72" s="19"/>
      <c r="K72" s="19"/>
      <c r="L72" s="19"/>
    </row>
    <row r="73" spans="1:12">
      <c r="A73" t="s">
        <v>284</v>
      </c>
      <c r="B73" s="24">
        <v>1386</v>
      </c>
      <c r="C73" s="24">
        <v>619</v>
      </c>
      <c r="D73" s="19">
        <v>2005</v>
      </c>
      <c r="E73" s="24">
        <v>1919</v>
      </c>
      <c r="F73" s="24">
        <v>633</v>
      </c>
      <c r="G73" s="24">
        <v>2552</v>
      </c>
      <c r="H73" s="24">
        <v>2991</v>
      </c>
      <c r="I73" s="24">
        <v>359</v>
      </c>
      <c r="J73" s="24">
        <f>SUM(H73:I73)</f>
        <v>3350</v>
      </c>
      <c r="K73" s="24">
        <v>2</v>
      </c>
      <c r="L73" s="24" t="s">
        <v>246</v>
      </c>
    </row>
    <row r="74" spans="1:12">
      <c r="B74" s="24"/>
      <c r="C74" s="24"/>
      <c r="D74" s="19"/>
      <c r="E74" s="24"/>
      <c r="F74" s="24"/>
      <c r="G74" s="24"/>
      <c r="H74" s="24"/>
      <c r="I74" s="24"/>
      <c r="J74" s="24"/>
      <c r="K74" s="24"/>
      <c r="L74" s="24"/>
    </row>
    <row r="75" spans="1:12">
      <c r="A75" s="4" t="s">
        <v>285</v>
      </c>
      <c r="B75" s="24">
        <v>1872</v>
      </c>
      <c r="C75" s="24">
        <v>1221</v>
      </c>
      <c r="D75" s="19">
        <f>SUM(B75:C75)</f>
        <v>3093</v>
      </c>
      <c r="E75" s="24">
        <v>1785</v>
      </c>
      <c r="F75" s="24">
        <v>1232</v>
      </c>
      <c r="G75" s="24">
        <f>SUM(E75:F75)</f>
        <v>3017</v>
      </c>
      <c r="H75" s="24">
        <v>2447</v>
      </c>
      <c r="I75" s="24">
        <v>751</v>
      </c>
      <c r="J75" s="24">
        <v>3198</v>
      </c>
      <c r="K75" s="24">
        <v>198</v>
      </c>
      <c r="L75" s="55" t="s">
        <v>286</v>
      </c>
    </row>
    <row r="76" spans="1:12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</row>
    <row r="77" spans="1:12">
      <c r="A77" s="89" t="s">
        <v>287</v>
      </c>
      <c r="B77" s="86">
        <v>1502</v>
      </c>
      <c r="C77" s="86">
        <v>698</v>
      </c>
      <c r="D77" s="86">
        <v>2200</v>
      </c>
      <c r="E77" s="86">
        <v>918</v>
      </c>
      <c r="F77" s="86">
        <v>271</v>
      </c>
      <c r="G77" s="86">
        <v>1189</v>
      </c>
      <c r="H77" s="86">
        <v>0</v>
      </c>
      <c r="I77" s="86">
        <v>0</v>
      </c>
      <c r="J77" s="86">
        <v>2200</v>
      </c>
      <c r="K77" s="86">
        <v>0</v>
      </c>
      <c r="L77" s="86"/>
    </row>
    <row r="79" spans="1:12" ht="12.95">
      <c r="A79" s="3" t="s">
        <v>237</v>
      </c>
    </row>
    <row r="80" spans="1:12">
      <c r="A80" t="s">
        <v>288</v>
      </c>
    </row>
    <row r="81" spans="1:1">
      <c r="A81" t="s">
        <v>289</v>
      </c>
    </row>
    <row r="82" spans="1:1">
      <c r="A82" t="s">
        <v>290</v>
      </c>
    </row>
    <row r="84" spans="1:1">
      <c r="A84" t="s">
        <v>291</v>
      </c>
    </row>
    <row r="85" spans="1:1">
      <c r="A85" t="s">
        <v>292</v>
      </c>
    </row>
  </sheetData>
  <mergeCells count="3">
    <mergeCell ref="B4:D4"/>
    <mergeCell ref="E4:G4"/>
    <mergeCell ref="H4:J4"/>
  </mergeCells>
  <phoneticPr fontId="0" type="noConversion"/>
  <printOptions gridLines="1"/>
  <pageMargins left="0.34" right="0.23" top="1" bottom="1" header="0.5" footer="0.5"/>
  <pageSetup paperSize="9" scale="85" orientation="landscape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0"/>
  <sheetViews>
    <sheetView topLeftCell="A56" workbookViewId="0">
      <selection activeCell="E80" sqref="E80"/>
    </sheetView>
  </sheetViews>
  <sheetFormatPr defaultRowHeight="12.6"/>
  <cols>
    <col min="1" max="1" width="19.140625" customWidth="1"/>
    <col min="2" max="2" width="12.28515625" bestFit="1" customWidth="1"/>
    <col min="3" max="3" width="8.42578125" customWidth="1"/>
    <col min="4" max="4" width="8.7109375" customWidth="1"/>
    <col min="5" max="5" width="19.140625" bestFit="1" customWidth="1"/>
    <col min="10" max="10" width="17.42578125" bestFit="1" customWidth="1"/>
  </cols>
  <sheetData>
    <row r="1" spans="1:5" ht="12.95">
      <c r="A1" s="3" t="s">
        <v>293</v>
      </c>
    </row>
    <row r="2" spans="1:5" ht="12.95">
      <c r="A2" s="3"/>
    </row>
    <row r="3" spans="1:5" ht="12.95">
      <c r="A3" s="3" t="s">
        <v>294</v>
      </c>
    </row>
    <row r="4" spans="1:5" ht="12.95">
      <c r="A4" s="3" t="s">
        <v>295</v>
      </c>
    </row>
    <row r="6" spans="1:5" ht="12.95">
      <c r="A6" s="30"/>
      <c r="B6" s="31" t="s">
        <v>87</v>
      </c>
      <c r="C6" s="31" t="s">
        <v>241</v>
      </c>
      <c r="D6" s="31" t="s">
        <v>22</v>
      </c>
      <c r="E6" s="31" t="s">
        <v>296</v>
      </c>
    </row>
    <row r="7" spans="1:5" ht="12.95">
      <c r="A7" s="34"/>
      <c r="B7" s="35"/>
      <c r="C7" s="35"/>
      <c r="D7" s="35"/>
      <c r="E7" s="35"/>
    </row>
    <row r="8" spans="1:5">
      <c r="A8" s="29" t="s">
        <v>248</v>
      </c>
      <c r="B8" s="24">
        <v>0</v>
      </c>
      <c r="C8" s="24">
        <v>0</v>
      </c>
      <c r="D8" s="24"/>
      <c r="E8" s="24">
        <v>1612</v>
      </c>
    </row>
    <row r="9" spans="1:5">
      <c r="A9" s="29"/>
      <c r="B9" s="24"/>
      <c r="C9" s="24"/>
      <c r="D9" s="24"/>
      <c r="E9" s="24"/>
    </row>
    <row r="10" spans="1:5">
      <c r="A10" s="29" t="s">
        <v>249</v>
      </c>
      <c r="B10" s="24">
        <v>1682</v>
      </c>
      <c r="C10" s="24">
        <v>1302</v>
      </c>
      <c r="D10" s="24">
        <v>5</v>
      </c>
      <c r="E10" s="24">
        <v>1229</v>
      </c>
    </row>
    <row r="11" spans="1:5">
      <c r="A11" s="29"/>
      <c r="B11" s="24"/>
      <c r="C11" s="24"/>
      <c r="D11" s="24"/>
      <c r="E11" s="24"/>
    </row>
    <row r="12" spans="1:5">
      <c r="A12" s="29" t="s">
        <v>250</v>
      </c>
      <c r="B12" s="24">
        <v>1377</v>
      </c>
      <c r="C12" s="24">
        <v>1350</v>
      </c>
      <c r="D12" s="24">
        <v>5</v>
      </c>
      <c r="E12" s="24">
        <v>1202</v>
      </c>
    </row>
    <row r="13" spans="1:5">
      <c r="A13" s="29"/>
      <c r="B13" s="24"/>
      <c r="C13" s="24"/>
      <c r="D13" s="24"/>
      <c r="E13" s="24"/>
    </row>
    <row r="14" spans="1:5">
      <c r="A14" s="29" t="s">
        <v>251</v>
      </c>
      <c r="B14" s="24">
        <v>1846</v>
      </c>
      <c r="C14" s="24">
        <v>2061</v>
      </c>
      <c r="D14" s="24">
        <v>2</v>
      </c>
      <c r="E14" s="24">
        <v>1417</v>
      </c>
    </row>
    <row r="15" spans="1:5">
      <c r="A15" s="29"/>
      <c r="B15" s="24"/>
      <c r="C15" s="24"/>
      <c r="D15" s="24"/>
      <c r="E15" s="24"/>
    </row>
    <row r="16" spans="1:5">
      <c r="A16" s="29" t="s">
        <v>252</v>
      </c>
      <c r="B16" s="24">
        <v>2019</v>
      </c>
      <c r="C16" s="24">
        <v>1733</v>
      </c>
      <c r="D16" s="24">
        <v>1</v>
      </c>
      <c r="E16" s="24">
        <v>1131</v>
      </c>
    </row>
    <row r="17" spans="1:5">
      <c r="A17" s="29"/>
      <c r="B17" s="24"/>
      <c r="C17" s="24"/>
      <c r="D17" s="24"/>
      <c r="E17" s="24"/>
    </row>
    <row r="18" spans="1:5">
      <c r="A18" s="29" t="s">
        <v>253</v>
      </c>
      <c r="B18" s="24">
        <v>1472</v>
      </c>
      <c r="C18" s="24">
        <v>1623</v>
      </c>
      <c r="D18" s="24">
        <v>6</v>
      </c>
      <c r="E18" s="24">
        <v>1282</v>
      </c>
    </row>
    <row r="19" spans="1:5">
      <c r="A19" s="29"/>
      <c r="B19" s="24"/>
      <c r="C19" s="24"/>
      <c r="D19" s="24"/>
      <c r="E19" s="24"/>
    </row>
    <row r="20" spans="1:5">
      <c r="A20" s="29" t="s">
        <v>254</v>
      </c>
      <c r="B20" s="24">
        <v>1808</v>
      </c>
      <c r="C20" s="24">
        <v>1803</v>
      </c>
      <c r="D20" s="24">
        <v>4</v>
      </c>
      <c r="E20" s="24">
        <v>1277</v>
      </c>
    </row>
    <row r="21" spans="1:5">
      <c r="A21" s="29"/>
      <c r="B21" s="24"/>
      <c r="C21" s="24"/>
      <c r="D21" s="24"/>
      <c r="E21" s="24"/>
    </row>
    <row r="22" spans="1:5">
      <c r="A22" s="29" t="s">
        <v>255</v>
      </c>
      <c r="B22" s="24">
        <v>1885</v>
      </c>
      <c r="C22" s="24">
        <v>1756</v>
      </c>
      <c r="D22" s="24">
        <v>5</v>
      </c>
      <c r="E22" s="24">
        <v>1148</v>
      </c>
    </row>
    <row r="23" spans="1:5">
      <c r="A23" s="29"/>
      <c r="B23" s="24"/>
      <c r="C23" s="24"/>
      <c r="D23" s="24"/>
      <c r="E23" s="24"/>
    </row>
    <row r="24" spans="1:5">
      <c r="A24" s="29" t="s">
        <v>256</v>
      </c>
      <c r="B24" s="24">
        <v>1699</v>
      </c>
      <c r="C24" s="24">
        <v>1451</v>
      </c>
      <c r="D24" s="24">
        <v>3</v>
      </c>
      <c r="E24" s="24">
        <v>900</v>
      </c>
    </row>
    <row r="25" spans="1:5">
      <c r="A25" s="29"/>
      <c r="B25" s="24"/>
      <c r="C25" s="24"/>
      <c r="D25" s="24"/>
      <c r="E25" s="24"/>
    </row>
    <row r="26" spans="1:5">
      <c r="A26" s="29" t="s">
        <v>257</v>
      </c>
      <c r="B26" s="24">
        <v>1529</v>
      </c>
      <c r="C26" s="24">
        <v>1700</v>
      </c>
      <c r="D26" s="24">
        <v>7</v>
      </c>
      <c r="E26" s="24">
        <v>1071</v>
      </c>
    </row>
    <row r="27" spans="1:5">
      <c r="A27" s="29"/>
      <c r="B27" s="24"/>
      <c r="C27" s="24"/>
      <c r="D27" s="24"/>
      <c r="E27" s="24"/>
    </row>
    <row r="28" spans="1:5">
      <c r="A28" s="29" t="s">
        <v>258</v>
      </c>
      <c r="B28" s="24">
        <v>1482</v>
      </c>
      <c r="C28" s="24">
        <v>1472</v>
      </c>
      <c r="D28" s="24">
        <v>4</v>
      </c>
      <c r="E28" s="24">
        <v>1061</v>
      </c>
    </row>
    <row r="29" spans="1:5">
      <c r="A29" s="29"/>
      <c r="B29" s="24"/>
      <c r="C29" s="24"/>
      <c r="D29" s="24"/>
      <c r="E29" s="24"/>
    </row>
    <row r="30" spans="1:5">
      <c r="A30" s="29" t="s">
        <v>259</v>
      </c>
      <c r="B30" s="24">
        <v>1495</v>
      </c>
      <c r="C30" s="24">
        <v>1614</v>
      </c>
      <c r="D30" s="24">
        <v>3</v>
      </c>
      <c r="E30" s="24">
        <v>1180</v>
      </c>
    </row>
    <row r="31" spans="1:5">
      <c r="A31" s="29"/>
      <c r="B31" s="24"/>
      <c r="C31" s="24"/>
      <c r="D31" s="24"/>
      <c r="E31" s="24"/>
    </row>
    <row r="32" spans="1:5">
      <c r="A32" s="29" t="s">
        <v>260</v>
      </c>
      <c r="B32" s="24">
        <v>1535</v>
      </c>
      <c r="C32" s="24">
        <v>1302</v>
      </c>
      <c r="D32" s="24">
        <v>37</v>
      </c>
      <c r="E32" s="24">
        <v>946</v>
      </c>
    </row>
    <row r="33" spans="1:5">
      <c r="A33" s="29"/>
      <c r="B33" s="24"/>
      <c r="C33" s="24"/>
      <c r="D33" s="24"/>
      <c r="E33" s="24"/>
    </row>
    <row r="34" spans="1:5">
      <c r="A34" s="29" t="s">
        <v>262</v>
      </c>
      <c r="B34" s="24">
        <v>1234</v>
      </c>
      <c r="C34" s="24">
        <v>1165</v>
      </c>
      <c r="D34" s="24">
        <v>3</v>
      </c>
      <c r="E34" s="24">
        <v>875</v>
      </c>
    </row>
    <row r="35" spans="1:5">
      <c r="A35" s="29"/>
      <c r="B35" s="24"/>
      <c r="C35" s="24"/>
      <c r="D35" s="24"/>
      <c r="E35" s="24"/>
    </row>
    <row r="36" spans="1:5">
      <c r="A36" s="29" t="s">
        <v>263</v>
      </c>
      <c r="B36" s="24">
        <v>1188</v>
      </c>
      <c r="C36" s="24">
        <v>1310</v>
      </c>
      <c r="D36" s="24">
        <v>5</v>
      </c>
      <c r="E36" s="24">
        <v>997</v>
      </c>
    </row>
    <row r="37" spans="1:5">
      <c r="A37" s="29"/>
      <c r="B37" s="24"/>
      <c r="C37" s="24"/>
      <c r="D37" s="24"/>
      <c r="E37" s="24"/>
    </row>
    <row r="38" spans="1:5">
      <c r="A38" s="29" t="s">
        <v>264</v>
      </c>
      <c r="B38" s="24">
        <v>1193</v>
      </c>
      <c r="C38" s="24">
        <v>1115</v>
      </c>
      <c r="D38" s="24">
        <v>60</v>
      </c>
      <c r="E38" s="24">
        <v>917</v>
      </c>
    </row>
    <row r="39" spans="1:5">
      <c r="A39" s="29"/>
      <c r="B39" s="24"/>
      <c r="C39" s="24"/>
      <c r="D39" s="24"/>
      <c r="E39" s="24"/>
    </row>
    <row r="40" spans="1:5">
      <c r="A40" s="29" t="s">
        <v>266</v>
      </c>
      <c r="B40" s="24">
        <v>1370</v>
      </c>
      <c r="C40" s="24">
        <v>2030</v>
      </c>
      <c r="D40" s="24">
        <v>10</v>
      </c>
      <c r="E40" s="24">
        <v>1577</v>
      </c>
    </row>
    <row r="41" spans="1:5">
      <c r="A41" s="29"/>
      <c r="B41" s="24"/>
      <c r="C41" s="24"/>
      <c r="D41" s="24"/>
      <c r="E41" s="24"/>
    </row>
    <row r="42" spans="1:5">
      <c r="A42" s="29" t="s">
        <v>267</v>
      </c>
      <c r="B42" s="24">
        <v>1808</v>
      </c>
      <c r="C42" s="24">
        <v>2448</v>
      </c>
      <c r="D42" s="24">
        <v>13</v>
      </c>
      <c r="E42" s="24">
        <v>2213</v>
      </c>
    </row>
    <row r="43" spans="1:5">
      <c r="A43" s="29"/>
      <c r="B43" s="24"/>
      <c r="C43" s="24"/>
      <c r="D43" s="24"/>
      <c r="E43" s="24"/>
    </row>
    <row r="44" spans="1:5">
      <c r="A44" s="29" t="s">
        <v>268</v>
      </c>
      <c r="B44" s="24">
        <v>1672</v>
      </c>
      <c r="C44" s="24">
        <v>2544</v>
      </c>
      <c r="D44" s="24">
        <v>13</v>
      </c>
      <c r="E44" s="24">
        <v>3079</v>
      </c>
    </row>
    <row r="45" spans="1:5">
      <c r="A45" s="29"/>
      <c r="B45" s="24"/>
      <c r="C45" s="24"/>
      <c r="D45" s="24"/>
      <c r="E45" s="24"/>
    </row>
    <row r="46" spans="1:5">
      <c r="A46" s="29" t="s">
        <v>269</v>
      </c>
      <c r="B46" s="24">
        <v>2317</v>
      </c>
      <c r="C46" s="24">
        <v>1569</v>
      </c>
      <c r="D46" s="24">
        <v>16</v>
      </c>
      <c r="E46" s="24">
        <v>2329</v>
      </c>
    </row>
    <row r="47" spans="1:5">
      <c r="A47" s="29"/>
      <c r="B47" s="24"/>
      <c r="C47" s="24"/>
      <c r="D47" s="24"/>
      <c r="E47" s="24"/>
    </row>
    <row r="48" spans="1:5">
      <c r="A48" s="29" t="s">
        <v>270</v>
      </c>
      <c r="B48" s="24">
        <v>1856</v>
      </c>
      <c r="C48" s="24">
        <v>1083</v>
      </c>
      <c r="D48" s="24">
        <v>15</v>
      </c>
      <c r="E48" s="24">
        <v>1557</v>
      </c>
    </row>
    <row r="49" spans="1:7">
      <c r="A49" s="29"/>
      <c r="B49" s="29"/>
      <c r="C49" s="29"/>
      <c r="D49" s="29"/>
      <c r="E49" s="29"/>
    </row>
    <row r="50" spans="1:7">
      <c r="A50" s="29" t="s">
        <v>271</v>
      </c>
      <c r="B50" s="24">
        <v>1422</v>
      </c>
      <c r="C50" s="24">
        <v>1062</v>
      </c>
      <c r="D50" s="24">
        <v>9</v>
      </c>
      <c r="E50" s="24">
        <v>1197</v>
      </c>
    </row>
    <row r="51" spans="1:7">
      <c r="A51" s="29"/>
      <c r="B51" s="29"/>
      <c r="C51" s="29"/>
      <c r="D51" s="29"/>
      <c r="E51" s="29"/>
    </row>
    <row r="52" spans="1:7">
      <c r="A52" s="29" t="s">
        <v>272</v>
      </c>
      <c r="B52" s="24">
        <v>1306</v>
      </c>
      <c r="C52" s="24">
        <v>1437</v>
      </c>
      <c r="D52" s="24">
        <v>11</v>
      </c>
      <c r="E52" s="24">
        <v>1315</v>
      </c>
    </row>
    <row r="53" spans="1:7">
      <c r="A53" s="29"/>
      <c r="B53" s="29"/>
      <c r="C53" s="29"/>
      <c r="D53" s="29"/>
      <c r="E53" s="29"/>
    </row>
    <row r="54" spans="1:7">
      <c r="A54" s="29" t="s">
        <v>297</v>
      </c>
      <c r="B54" s="24">
        <v>1586</v>
      </c>
      <c r="C54" s="24">
        <v>1331</v>
      </c>
      <c r="D54" s="24">
        <v>6</v>
      </c>
      <c r="E54" s="24">
        <v>1058</v>
      </c>
    </row>
    <row r="55" spans="1:7">
      <c r="A55" s="29"/>
      <c r="B55" s="29"/>
      <c r="C55" s="29"/>
      <c r="D55" s="29"/>
      <c r="E55" s="29"/>
    </row>
    <row r="56" spans="1:7">
      <c r="A56" t="s">
        <v>298</v>
      </c>
      <c r="B56" s="24">
        <v>1315</v>
      </c>
      <c r="C56" s="24">
        <v>1234</v>
      </c>
      <c r="D56" s="24">
        <v>13</v>
      </c>
      <c r="E56" s="24">
        <v>977</v>
      </c>
    </row>
    <row r="57" spans="1:7">
      <c r="A57" s="50"/>
      <c r="B57" s="19"/>
      <c r="C57" s="19"/>
      <c r="D57" s="19"/>
      <c r="E57" s="19"/>
    </row>
    <row r="58" spans="1:7">
      <c r="A58" s="50" t="s">
        <v>299</v>
      </c>
      <c r="B58" s="19">
        <v>1001</v>
      </c>
      <c r="C58" s="19">
        <v>928</v>
      </c>
      <c r="D58" s="19">
        <v>1</v>
      </c>
      <c r="E58" s="19">
        <v>901</v>
      </c>
    </row>
    <row r="59" spans="1:7">
      <c r="A59" s="50"/>
      <c r="B59" s="50"/>
      <c r="C59" s="50"/>
      <c r="D59" s="50"/>
      <c r="E59" s="50"/>
    </row>
    <row r="60" spans="1:7">
      <c r="A60" t="s">
        <v>300</v>
      </c>
      <c r="B60" s="24">
        <v>1440</v>
      </c>
      <c r="C60" s="24">
        <v>1572</v>
      </c>
      <c r="D60" s="26">
        <v>19</v>
      </c>
      <c r="E60" s="24">
        <v>1034</v>
      </c>
      <c r="G60">
        <v>1440</v>
      </c>
    </row>
    <row r="61" spans="1:7">
      <c r="B61" s="29"/>
      <c r="C61" s="29"/>
      <c r="E61" s="29"/>
      <c r="G61">
        <v>1202</v>
      </c>
    </row>
    <row r="62" spans="1:7">
      <c r="A62" t="s">
        <v>301</v>
      </c>
      <c r="B62" s="24">
        <v>1202</v>
      </c>
      <c r="C62" s="26">
        <v>1405</v>
      </c>
      <c r="D62" s="24">
        <v>11</v>
      </c>
      <c r="E62" s="24">
        <v>1327</v>
      </c>
      <c r="G62">
        <v>1247</v>
      </c>
    </row>
    <row r="63" spans="1:7">
      <c r="B63" s="29"/>
      <c r="D63" s="29"/>
      <c r="E63" s="29"/>
      <c r="G63">
        <v>1528</v>
      </c>
    </row>
    <row r="64" spans="1:7">
      <c r="A64" s="50" t="s">
        <v>302</v>
      </c>
      <c r="B64" s="19">
        <v>1247</v>
      </c>
      <c r="C64" s="19">
        <v>1655</v>
      </c>
      <c r="D64" s="19">
        <v>17</v>
      </c>
      <c r="E64" s="19">
        <v>1648</v>
      </c>
      <c r="G64">
        <v>1787</v>
      </c>
    </row>
    <row r="65" spans="1:7">
      <c r="A65" s="50"/>
      <c r="B65" s="50"/>
      <c r="C65" s="50"/>
      <c r="D65" s="50"/>
      <c r="E65" s="50"/>
      <c r="G65">
        <v>2090</v>
      </c>
    </row>
    <row r="66" spans="1:7">
      <c r="A66" s="56" t="s">
        <v>303</v>
      </c>
      <c r="B66" s="24">
        <v>1528</v>
      </c>
      <c r="C66" s="19">
        <v>1475</v>
      </c>
      <c r="D66" s="19">
        <v>9</v>
      </c>
      <c r="E66" s="19">
        <v>1602</v>
      </c>
      <c r="G66">
        <v>1998</v>
      </c>
    </row>
    <row r="67" spans="1:7">
      <c r="A67" s="56"/>
      <c r="B67" s="29"/>
      <c r="C67" s="50"/>
      <c r="D67" s="50"/>
      <c r="E67" s="50"/>
      <c r="G67">
        <v>2005</v>
      </c>
    </row>
    <row r="68" spans="1:7">
      <c r="A68" s="56" t="s">
        <v>304</v>
      </c>
      <c r="B68" s="24">
        <v>1787</v>
      </c>
      <c r="C68" s="19">
        <v>1979</v>
      </c>
      <c r="D68" s="19">
        <v>6</v>
      </c>
      <c r="E68" s="24">
        <v>1806</v>
      </c>
      <c r="G68">
        <v>3093</v>
      </c>
    </row>
    <row r="69" spans="1:7">
      <c r="A69" s="56"/>
      <c r="B69" s="58"/>
      <c r="C69" s="6"/>
      <c r="D69" s="4"/>
      <c r="E69" s="6"/>
      <c r="G69">
        <v>2200</v>
      </c>
    </row>
    <row r="70" spans="1:7" ht="12.95">
      <c r="A70" s="56" t="s">
        <v>305</v>
      </c>
      <c r="B70" s="77">
        <v>2090</v>
      </c>
      <c r="C70" s="78">
        <v>2603</v>
      </c>
      <c r="D70" s="79">
        <v>14</v>
      </c>
      <c r="E70" s="78">
        <v>2279</v>
      </c>
      <c r="G70" s="83">
        <f>AVERAGE(G60:G69)</f>
        <v>1859</v>
      </c>
    </row>
    <row r="71" spans="1:7">
      <c r="A71" s="50"/>
      <c r="B71" s="29"/>
      <c r="C71" s="29"/>
      <c r="D71" s="29"/>
      <c r="E71" s="29"/>
    </row>
    <row r="72" spans="1:7">
      <c r="A72" s="50" t="s">
        <v>306</v>
      </c>
      <c r="B72" s="24">
        <v>1998</v>
      </c>
      <c r="C72" s="24">
        <v>2615</v>
      </c>
      <c r="D72" s="24">
        <v>5</v>
      </c>
      <c r="E72" s="24">
        <v>2864</v>
      </c>
      <c r="G72">
        <f>AVERAGE(B60:B78)</f>
        <v>1859</v>
      </c>
    </row>
    <row r="73" spans="1:7">
      <c r="A73" s="50"/>
      <c r="B73" s="50"/>
      <c r="C73" s="29"/>
      <c r="D73" s="29"/>
      <c r="E73" s="29"/>
    </row>
    <row r="74" spans="1:7">
      <c r="A74" s="50" t="s">
        <v>284</v>
      </c>
      <c r="B74" s="24">
        <v>2005</v>
      </c>
      <c r="C74" s="24">
        <v>2552</v>
      </c>
      <c r="D74" s="24">
        <v>2</v>
      </c>
      <c r="E74" s="24">
        <v>3350</v>
      </c>
      <c r="G74" s="87"/>
    </row>
    <row r="75" spans="1:7">
      <c r="A75" s="50"/>
      <c r="B75" s="29"/>
      <c r="C75" s="29"/>
      <c r="D75" s="29"/>
      <c r="E75" s="29"/>
    </row>
    <row r="76" spans="1:7">
      <c r="A76" s="56" t="s">
        <v>285</v>
      </c>
      <c r="B76" s="24">
        <v>3093</v>
      </c>
      <c r="C76" s="24">
        <v>3017</v>
      </c>
      <c r="D76" s="24">
        <v>198</v>
      </c>
      <c r="E76" s="24">
        <v>3198</v>
      </c>
    </row>
    <row r="77" spans="1:7">
      <c r="A77" s="50"/>
      <c r="B77" s="29"/>
      <c r="C77" s="29"/>
      <c r="D77" s="29"/>
      <c r="E77" s="29"/>
    </row>
    <row r="78" spans="1:7">
      <c r="A78" s="56" t="s">
        <v>287</v>
      </c>
      <c r="B78" s="78">
        <v>2200</v>
      </c>
      <c r="C78" s="78">
        <v>1189</v>
      </c>
      <c r="D78" s="78">
        <v>0</v>
      </c>
      <c r="E78" s="78">
        <v>2239</v>
      </c>
    </row>
    <row r="79" spans="1:7">
      <c r="A79" s="84"/>
      <c r="B79" s="85"/>
      <c r="C79" s="85"/>
      <c r="D79" s="85"/>
      <c r="E79" s="85"/>
    </row>
    <row r="80" spans="1:7">
      <c r="A80" s="84" t="s">
        <v>307</v>
      </c>
      <c r="B80" s="86">
        <v>2389</v>
      </c>
      <c r="C80" s="86">
        <v>1578</v>
      </c>
      <c r="D80" s="85">
        <v>0</v>
      </c>
      <c r="E80" s="85"/>
    </row>
  </sheetData>
  <phoneticPr fontId="0" type="noConversion"/>
  <printOptions gridLines="1"/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7"/>
  <sheetViews>
    <sheetView topLeftCell="A60" zoomScale="85" zoomScaleNormal="85" workbookViewId="0">
      <selection activeCell="C77" sqref="C77"/>
    </sheetView>
  </sheetViews>
  <sheetFormatPr defaultRowHeight="12.6"/>
  <cols>
    <col min="1" max="1" width="17.28515625" customWidth="1"/>
    <col min="2" max="2" width="16.28515625" bestFit="1" customWidth="1"/>
    <col min="3" max="3" width="18.5703125" customWidth="1"/>
    <col min="4" max="4" width="20.5703125" customWidth="1"/>
    <col min="5" max="5" width="12.140625" bestFit="1" customWidth="1"/>
    <col min="6" max="6" width="11.42578125" bestFit="1" customWidth="1"/>
    <col min="9" max="9" width="12.28515625" customWidth="1"/>
  </cols>
  <sheetData>
    <row r="1" spans="1:7" ht="12.95">
      <c r="A1" s="3" t="s">
        <v>308</v>
      </c>
    </row>
    <row r="3" spans="1:7" ht="26.1">
      <c r="A3" s="9"/>
      <c r="B3" s="9" t="s">
        <v>309</v>
      </c>
      <c r="C3" s="9" t="s">
        <v>310</v>
      </c>
      <c r="D3" s="37" t="s">
        <v>311</v>
      </c>
      <c r="E3" s="9" t="s">
        <v>312</v>
      </c>
      <c r="F3" s="9" t="s">
        <v>313</v>
      </c>
      <c r="G3" s="9" t="s">
        <v>81</v>
      </c>
    </row>
    <row r="4" spans="1:7">
      <c r="A4" s="15" t="s">
        <v>314</v>
      </c>
      <c r="B4" s="36">
        <f>+B42/$G$42*100</f>
        <v>56.175514626218849</v>
      </c>
      <c r="C4" s="36">
        <f>+C42/$G$42*100</f>
        <v>25.947995666305523</v>
      </c>
      <c r="D4" s="36">
        <f>+D42/$G$42*100</f>
        <v>15.601300108342361</v>
      </c>
      <c r="E4" s="36">
        <f>+E42/$G$42*100</f>
        <v>2.2751895991332609</v>
      </c>
      <c r="F4" s="36">
        <f>+F42/$G$42*100</f>
        <v>0</v>
      </c>
      <c r="G4" s="36">
        <v>100</v>
      </c>
    </row>
    <row r="5" spans="1:7">
      <c r="A5" s="15" t="s">
        <v>315</v>
      </c>
      <c r="B5" s="36">
        <f>+B43/$G$43*100</f>
        <v>62.010896483407627</v>
      </c>
      <c r="C5" s="36">
        <f>+C43/$G$43*100</f>
        <v>21.495789995047055</v>
      </c>
      <c r="D5" s="36">
        <f>+D43/$G$43*100</f>
        <v>14.561664190193166</v>
      </c>
      <c r="E5" s="36">
        <f>+E43/$G$43*100</f>
        <v>1.4858841010401187</v>
      </c>
      <c r="F5" s="36">
        <f>+F43/$G$43*100</f>
        <v>0.44576523031203563</v>
      </c>
      <c r="G5" s="36">
        <v>100</v>
      </c>
    </row>
    <row r="6" spans="1:7">
      <c r="A6" s="15" t="s">
        <v>316</v>
      </c>
      <c r="B6" s="36">
        <f>+B44/$G$44*100</f>
        <v>71.875</v>
      </c>
      <c r="C6" s="36">
        <f>+C44/$G$44*100</f>
        <v>15.964673913043478</v>
      </c>
      <c r="D6" s="36">
        <f>+D44/$G$44*100</f>
        <v>8.016304347826086</v>
      </c>
      <c r="E6" s="36">
        <f>+E44/$G$44*100</f>
        <v>0.81521739130434778</v>
      </c>
      <c r="F6" s="36">
        <f>+F44/$G$44*100</f>
        <v>3.3288043478260874</v>
      </c>
      <c r="G6" s="36">
        <v>100</v>
      </c>
    </row>
    <row r="7" spans="1:7">
      <c r="A7" s="15" t="s">
        <v>317</v>
      </c>
      <c r="B7" s="36">
        <f>+B45/$G$45*100</f>
        <v>71.736725663716811</v>
      </c>
      <c r="C7" s="36">
        <f>+C45/$G$45*100</f>
        <v>17.809734513274336</v>
      </c>
      <c r="D7" s="36">
        <f>+D45/$G$45*100</f>
        <v>7.3561946902654869</v>
      </c>
      <c r="E7" s="36">
        <f>+E45/$G$45*100</f>
        <v>3.0973451327433628</v>
      </c>
      <c r="F7" s="36">
        <f>+F45/$G$45*100</f>
        <v>0</v>
      </c>
      <c r="G7" s="36">
        <v>100</v>
      </c>
    </row>
    <row r="8" spans="1:7">
      <c r="A8" s="15" t="s">
        <v>318</v>
      </c>
      <c r="B8" s="36">
        <f>+B46/$G$46*100</f>
        <v>67.055702917771882</v>
      </c>
      <c r="C8" s="36">
        <f>+C46/$G$46*100</f>
        <v>24.137931034482758</v>
      </c>
      <c r="D8" s="36">
        <f>+D46/$G$46*100</f>
        <v>8.4350132625994689</v>
      </c>
      <c r="E8" s="36">
        <f>+E46/$G$46*100</f>
        <v>0</v>
      </c>
      <c r="F8" s="36">
        <f>+F46/$G$46*100</f>
        <v>0.3713527851458886</v>
      </c>
      <c r="G8" s="36">
        <v>100</v>
      </c>
    </row>
    <row r="9" spans="1:7">
      <c r="A9" s="15" t="s">
        <v>319</v>
      </c>
      <c r="B9" s="36">
        <f>+B47/$G$47*100</f>
        <v>69.629193643319596</v>
      </c>
      <c r="C9" s="36">
        <f>+C47/$G$47*100</f>
        <v>25.956444967628016</v>
      </c>
      <c r="D9" s="36">
        <f>+D47/$G$47*100</f>
        <v>4.2377869334902885</v>
      </c>
      <c r="E9" s="36">
        <f>+E47/$G$47*100</f>
        <v>5.885815185403178E-2</v>
      </c>
      <c r="F9" s="36">
        <f>+F47/$G$47*100</f>
        <v>0.11771630370806356</v>
      </c>
      <c r="G9" s="36">
        <v>100</v>
      </c>
    </row>
    <row r="10" spans="1:7">
      <c r="A10" s="15" t="s">
        <v>320</v>
      </c>
      <c r="B10" s="36">
        <f>+B48/$G$48*100</f>
        <v>81.360366252452593</v>
      </c>
      <c r="C10" s="36">
        <f>+C48/$G$48*100</f>
        <v>14.4538914323087</v>
      </c>
      <c r="D10" s="36">
        <f>+D48/$G$48*100</f>
        <v>3.6625245258338781</v>
      </c>
      <c r="E10" s="36">
        <f>+E48/$G$48*100</f>
        <v>0.32701111837802482</v>
      </c>
      <c r="F10" s="36">
        <f>+F48/$G$48*100</f>
        <v>0.19620667102681491</v>
      </c>
      <c r="G10" s="36">
        <v>100</v>
      </c>
    </row>
    <row r="11" spans="1:7">
      <c r="A11" s="15" t="s">
        <v>321</v>
      </c>
      <c r="B11" s="36">
        <f>+B49/$G$49*100</f>
        <v>82.726045883940628</v>
      </c>
      <c r="C11" s="36">
        <f>+C49/$G$49*100</f>
        <v>11.201079622132253</v>
      </c>
      <c r="D11" s="36">
        <f>+D49/$G$49*100</f>
        <v>6.0728744939271255</v>
      </c>
      <c r="E11" s="36">
        <f>+E49/$G$49*100</f>
        <v>0</v>
      </c>
      <c r="F11" s="36">
        <f>+F49/$G$49*100</f>
        <v>0</v>
      </c>
      <c r="G11" s="36">
        <v>100</v>
      </c>
    </row>
    <row r="12" spans="1:7">
      <c r="A12" s="15" t="s">
        <v>322</v>
      </c>
      <c r="B12" s="36">
        <f>+B50/$G$50*100</f>
        <v>80.066889632107021</v>
      </c>
      <c r="C12" s="36">
        <f>+C50/$G$50*100</f>
        <v>17.792642140468224</v>
      </c>
      <c r="D12" s="36">
        <f>+D50/$G$50*100</f>
        <v>1.7391304347826086</v>
      </c>
      <c r="E12" s="36">
        <f>+E50/$G$50*100</f>
        <v>0.13377926421404682</v>
      </c>
      <c r="F12" s="36">
        <f>+F50/$G$50*100</f>
        <v>0.26755852842809363</v>
      </c>
      <c r="G12" s="36">
        <v>100</v>
      </c>
    </row>
    <row r="13" spans="1:7">
      <c r="A13" s="15" t="s">
        <v>323</v>
      </c>
      <c r="B13" s="36">
        <f t="shared" ref="B13:G13" si="0">+B51/$G$51*100</f>
        <v>76.807817589576544</v>
      </c>
      <c r="C13" s="36">
        <f t="shared" si="0"/>
        <v>20.651465798045603</v>
      </c>
      <c r="D13" s="36">
        <f t="shared" si="0"/>
        <v>2.5407166123778504</v>
      </c>
      <c r="E13" s="36">
        <f t="shared" si="0"/>
        <v>0</v>
      </c>
      <c r="F13" s="36">
        <f t="shared" si="0"/>
        <v>0</v>
      </c>
      <c r="G13" s="36">
        <f t="shared" si="0"/>
        <v>100</v>
      </c>
    </row>
    <row r="14" spans="1:7">
      <c r="A14" s="15" t="s">
        <v>324</v>
      </c>
      <c r="B14" s="36">
        <f t="shared" ref="B14:G14" si="1">+B52/$G$52*100</f>
        <v>85.251215559157217</v>
      </c>
      <c r="C14" s="36">
        <f t="shared" si="1"/>
        <v>3.8897893030794171</v>
      </c>
      <c r="D14" s="36">
        <f t="shared" si="1"/>
        <v>3.970826580226904</v>
      </c>
      <c r="E14" s="36">
        <f t="shared" si="1"/>
        <v>6.8881685575364671</v>
      </c>
      <c r="F14" s="36">
        <f t="shared" si="1"/>
        <v>0</v>
      </c>
      <c r="G14" s="36">
        <f t="shared" si="1"/>
        <v>100</v>
      </c>
    </row>
    <row r="15" spans="1:7">
      <c r="A15" s="15" t="s">
        <v>325</v>
      </c>
      <c r="B15" s="36">
        <f t="shared" ref="B15:G15" si="2">+B53/$G$53*100</f>
        <v>89.225589225589232</v>
      </c>
      <c r="C15" s="36">
        <f t="shared" si="2"/>
        <v>6.6498316498316505</v>
      </c>
      <c r="D15" s="36">
        <f t="shared" si="2"/>
        <v>4.1245791245791246</v>
      </c>
      <c r="E15" s="36">
        <f t="shared" si="2"/>
        <v>0</v>
      </c>
      <c r="F15" s="36">
        <f t="shared" si="2"/>
        <v>0</v>
      </c>
      <c r="G15" s="36">
        <f t="shared" si="2"/>
        <v>100</v>
      </c>
    </row>
    <row r="16" spans="1:7">
      <c r="A16" s="15" t="s">
        <v>326</v>
      </c>
      <c r="B16" s="36">
        <f t="shared" ref="B16:G16" si="3">+B54/$G$54*100</f>
        <v>71.751886001676439</v>
      </c>
      <c r="C16" s="36">
        <f t="shared" si="3"/>
        <v>11.064543168482817</v>
      </c>
      <c r="D16" s="36">
        <f t="shared" si="3"/>
        <v>17.18357082984074</v>
      </c>
      <c r="E16" s="36">
        <f t="shared" si="3"/>
        <v>0</v>
      </c>
      <c r="F16" s="36">
        <f t="shared" si="3"/>
        <v>0</v>
      </c>
      <c r="G16" s="36">
        <f t="shared" si="3"/>
        <v>100</v>
      </c>
    </row>
    <row r="17" spans="1:7">
      <c r="A17" s="15" t="s">
        <v>327</v>
      </c>
      <c r="B17" s="36">
        <f t="shared" ref="B17:G17" si="4">+B55/$G$55*100</f>
        <v>67.445255474452566</v>
      </c>
      <c r="C17" s="36">
        <f t="shared" si="4"/>
        <v>15.255474452554745</v>
      </c>
      <c r="D17" s="36">
        <f t="shared" si="4"/>
        <v>17.299270072992702</v>
      </c>
      <c r="E17" s="36">
        <f t="shared" si="4"/>
        <v>0</v>
      </c>
      <c r="F17" s="36">
        <f t="shared" si="4"/>
        <v>0</v>
      </c>
      <c r="G17" s="36">
        <f t="shared" si="4"/>
        <v>100</v>
      </c>
    </row>
    <row r="18" spans="1:7">
      <c r="A18" s="15" t="s">
        <v>328</v>
      </c>
      <c r="B18" s="36">
        <f t="shared" ref="B18:G18" si="5">+B56/$G$56*100</f>
        <v>58.462389380530979</v>
      </c>
      <c r="C18" s="36">
        <f t="shared" si="5"/>
        <v>18.584070796460178</v>
      </c>
      <c r="D18" s="36">
        <f t="shared" si="5"/>
        <v>22.95353982300885</v>
      </c>
      <c r="E18" s="36">
        <f t="shared" si="5"/>
        <v>0</v>
      </c>
      <c r="F18" s="36">
        <f t="shared" si="5"/>
        <v>0</v>
      </c>
      <c r="G18" s="36">
        <f t="shared" si="5"/>
        <v>100</v>
      </c>
    </row>
    <row r="19" spans="1:7">
      <c r="A19" s="15" t="s">
        <v>329</v>
      </c>
      <c r="B19" s="36">
        <f t="shared" ref="B19:G19" si="6">+B57/$G$57*100</f>
        <v>70.633971291866033</v>
      </c>
      <c r="C19" s="36">
        <f t="shared" si="6"/>
        <v>8.4330143540669855</v>
      </c>
      <c r="D19" s="36">
        <f t="shared" si="6"/>
        <v>20.933014354066987</v>
      </c>
      <c r="E19" s="36">
        <f t="shared" si="6"/>
        <v>0</v>
      </c>
      <c r="F19" s="36">
        <f t="shared" si="6"/>
        <v>0</v>
      </c>
      <c r="G19" s="36">
        <f t="shared" si="6"/>
        <v>100</v>
      </c>
    </row>
    <row r="20" spans="1:7">
      <c r="A20" s="28" t="s">
        <v>330</v>
      </c>
      <c r="B20" s="36">
        <f t="shared" ref="B20:G20" si="7">+B58/$G$58*100</f>
        <v>69.529564091497633</v>
      </c>
      <c r="C20" s="36">
        <f t="shared" si="7"/>
        <v>14.717306862321969</v>
      </c>
      <c r="D20" s="36">
        <f t="shared" si="7"/>
        <v>15.753129046180407</v>
      </c>
      <c r="E20" s="36">
        <f t="shared" si="7"/>
        <v>0</v>
      </c>
      <c r="F20" s="36">
        <f t="shared" si="7"/>
        <v>0</v>
      </c>
      <c r="G20" s="36">
        <f t="shared" si="7"/>
        <v>100</v>
      </c>
    </row>
    <row r="21" spans="1:7">
      <c r="A21" s="28"/>
      <c r="B21" s="36"/>
      <c r="C21" s="36"/>
      <c r="D21" s="36"/>
      <c r="E21" s="36"/>
      <c r="F21" s="36"/>
      <c r="G21" s="36"/>
    </row>
    <row r="22" spans="1:7" ht="61.5" customHeight="1">
      <c r="A22" s="9" t="s">
        <v>331</v>
      </c>
      <c r="B22" s="9" t="s">
        <v>309</v>
      </c>
      <c r="C22" s="37" t="s">
        <v>332</v>
      </c>
      <c r="D22" s="37" t="s">
        <v>333</v>
      </c>
      <c r="E22" s="9" t="s">
        <v>312</v>
      </c>
      <c r="F22" s="9" t="s">
        <v>313</v>
      </c>
      <c r="G22" s="9" t="s">
        <v>81</v>
      </c>
    </row>
    <row r="23" spans="1:7">
      <c r="A23" s="28" t="s">
        <v>334</v>
      </c>
      <c r="B23" s="36">
        <f t="shared" ref="B23:G23" si="8">+B61/$G$61*100</f>
        <v>62.984913793103445</v>
      </c>
      <c r="C23" s="36">
        <f t="shared" si="8"/>
        <v>9.7521551724137936</v>
      </c>
      <c r="D23" s="36">
        <f t="shared" si="8"/>
        <v>27.209051724137932</v>
      </c>
      <c r="E23" s="36">
        <f t="shared" si="8"/>
        <v>5.3879310344827583E-2</v>
      </c>
      <c r="F23" s="36">
        <f t="shared" si="8"/>
        <v>0</v>
      </c>
      <c r="G23" s="36">
        <f t="shared" si="8"/>
        <v>100</v>
      </c>
    </row>
    <row r="24" spans="1:7">
      <c r="A24" s="28" t="s">
        <v>335</v>
      </c>
      <c r="B24" s="36">
        <f t="shared" ref="B24:G24" si="9">+B62/$G$62*100</f>
        <v>68.706047819971872</v>
      </c>
      <c r="C24" s="36">
        <f t="shared" si="9"/>
        <v>10.829817158931084</v>
      </c>
      <c r="D24" s="36">
        <f t="shared" si="9"/>
        <v>19.971870604781998</v>
      </c>
      <c r="E24" s="36">
        <f t="shared" si="9"/>
        <v>0.49226441631504925</v>
      </c>
      <c r="F24" s="36">
        <f t="shared" si="9"/>
        <v>0</v>
      </c>
      <c r="G24" s="36">
        <f t="shared" si="9"/>
        <v>100</v>
      </c>
    </row>
    <row r="25" spans="1:7">
      <c r="A25" s="28" t="s">
        <v>336</v>
      </c>
      <c r="B25" s="36">
        <f t="shared" ref="B25:G25" si="10">+B64/$G$64*100</f>
        <v>70.214395099540582</v>
      </c>
      <c r="C25" s="36">
        <f t="shared" si="10"/>
        <v>16.921898928024504</v>
      </c>
      <c r="D25" s="36">
        <f t="shared" si="10"/>
        <v>12.863705972434916</v>
      </c>
      <c r="E25" s="36">
        <f t="shared" si="10"/>
        <v>0</v>
      </c>
      <c r="F25" s="36">
        <f t="shared" si="10"/>
        <v>0</v>
      </c>
      <c r="G25" s="36">
        <f t="shared" si="10"/>
        <v>100</v>
      </c>
    </row>
    <row r="26" spans="1:7">
      <c r="A26" s="28" t="s">
        <v>337</v>
      </c>
      <c r="B26" s="36">
        <f t="shared" ref="B26:G26" si="11">+B65/$G$65*100</f>
        <v>70.454545454545453</v>
      </c>
      <c r="C26" s="36">
        <f t="shared" si="11"/>
        <v>19.696969696969695</v>
      </c>
      <c r="D26" s="36">
        <f t="shared" si="11"/>
        <v>9.5959595959595951</v>
      </c>
      <c r="E26" s="36">
        <f t="shared" si="11"/>
        <v>0.25252525252525254</v>
      </c>
      <c r="F26" s="36">
        <f t="shared" si="11"/>
        <v>0</v>
      </c>
      <c r="G26" s="36">
        <f t="shared" si="11"/>
        <v>100</v>
      </c>
    </row>
    <row r="27" spans="1:7">
      <c r="A27" s="28" t="s">
        <v>338</v>
      </c>
      <c r="B27" s="36">
        <f t="shared" ref="B27:G27" si="12">+B66/$G$66*100</f>
        <v>76.806083650190118</v>
      </c>
      <c r="C27" s="36">
        <f t="shared" si="12"/>
        <v>11.178707224334602</v>
      </c>
      <c r="D27" s="36">
        <f t="shared" si="12"/>
        <v>12.015209125475284</v>
      </c>
      <c r="E27" s="36">
        <f t="shared" si="12"/>
        <v>0</v>
      </c>
      <c r="F27" s="36">
        <f t="shared" si="12"/>
        <v>0</v>
      </c>
      <c r="G27" s="36">
        <f t="shared" si="12"/>
        <v>100</v>
      </c>
    </row>
    <row r="28" spans="1:7">
      <c r="A28" s="28" t="s">
        <v>339</v>
      </c>
      <c r="B28" s="36">
        <f t="shared" ref="B28:G28" si="13">+B67/$G$67*100</f>
        <v>80.119880119880122</v>
      </c>
      <c r="C28" s="36">
        <f t="shared" si="13"/>
        <v>6.4935064935064926</v>
      </c>
      <c r="D28" s="36">
        <f t="shared" si="13"/>
        <v>13.186813186813188</v>
      </c>
      <c r="E28" s="36">
        <f t="shared" si="13"/>
        <v>9.9900099900099903E-2</v>
      </c>
      <c r="F28" s="36">
        <f t="shared" si="13"/>
        <v>9.9900099900099903E-2</v>
      </c>
      <c r="G28" s="36">
        <f t="shared" si="13"/>
        <v>100</v>
      </c>
    </row>
    <row r="29" spans="1:7">
      <c r="A29" s="28" t="s">
        <v>340</v>
      </c>
      <c r="B29" s="36">
        <f t="shared" ref="B29:G29" si="14">+B68/$G$68*100</f>
        <v>75.555555555555557</v>
      </c>
      <c r="C29" s="36">
        <f t="shared" si="14"/>
        <v>6.5972222222222223</v>
      </c>
      <c r="D29" s="36">
        <f t="shared" si="14"/>
        <v>17.847222222222221</v>
      </c>
      <c r="E29" s="36">
        <f t="shared" si="14"/>
        <v>0</v>
      </c>
      <c r="F29" s="36">
        <f t="shared" si="14"/>
        <v>0</v>
      </c>
      <c r="G29" s="36">
        <f t="shared" si="14"/>
        <v>100</v>
      </c>
    </row>
    <row r="30" spans="1:7">
      <c r="A30" s="28" t="s">
        <v>341</v>
      </c>
      <c r="B30" s="36">
        <f t="shared" ref="B30:G30" si="15">+B69/$G$69*100</f>
        <v>70.54908485856906</v>
      </c>
      <c r="C30" s="36">
        <f t="shared" si="15"/>
        <v>3.4109816971713807</v>
      </c>
      <c r="D30" s="36">
        <f t="shared" si="15"/>
        <v>26.039933444259567</v>
      </c>
      <c r="E30" s="36">
        <f t="shared" si="15"/>
        <v>0</v>
      </c>
      <c r="F30" s="36">
        <f t="shared" si="15"/>
        <v>0</v>
      </c>
      <c r="G30" s="36">
        <f t="shared" si="15"/>
        <v>100</v>
      </c>
    </row>
    <row r="31" spans="1:7">
      <c r="A31" s="28" t="s">
        <v>342</v>
      </c>
      <c r="B31" s="36">
        <f t="shared" ref="B31:G31" si="16">+B70/$G$70*100</f>
        <v>79.871692060946273</v>
      </c>
      <c r="C31" s="36">
        <f t="shared" si="16"/>
        <v>2.6463512429831595</v>
      </c>
      <c r="D31" s="36">
        <f t="shared" si="16"/>
        <v>17.481956696070569</v>
      </c>
      <c r="E31" s="36">
        <f t="shared" si="16"/>
        <v>0</v>
      </c>
      <c r="F31" s="36">
        <f t="shared" si="16"/>
        <v>0</v>
      </c>
      <c r="G31" s="36">
        <f t="shared" si="16"/>
        <v>100</v>
      </c>
    </row>
    <row r="32" spans="1:7">
      <c r="A32" s="42" t="s">
        <v>343</v>
      </c>
      <c r="B32" s="36">
        <v>76</v>
      </c>
      <c r="C32" s="36">
        <v>7</v>
      </c>
      <c r="D32" s="36">
        <v>16</v>
      </c>
      <c r="E32" s="36">
        <v>0</v>
      </c>
      <c r="F32" s="36">
        <v>1</v>
      </c>
      <c r="G32" s="36">
        <v>100</v>
      </c>
    </row>
    <row r="33" spans="1:9">
      <c r="A33" s="42" t="s">
        <v>344</v>
      </c>
      <c r="B33" s="36">
        <v>78</v>
      </c>
      <c r="C33" s="36">
        <v>2</v>
      </c>
      <c r="D33" s="36">
        <v>19</v>
      </c>
      <c r="E33" s="36">
        <v>0</v>
      </c>
      <c r="F33" s="36">
        <v>1</v>
      </c>
      <c r="G33" s="36">
        <f>SUM(B33:F33)</f>
        <v>100</v>
      </c>
      <c r="H33" t="s">
        <v>345</v>
      </c>
    </row>
    <row r="34" spans="1:9">
      <c r="A34" s="42" t="s">
        <v>346</v>
      </c>
      <c r="B34" s="36">
        <v>79</v>
      </c>
      <c r="C34" s="36">
        <v>3</v>
      </c>
      <c r="D34" s="36">
        <v>17</v>
      </c>
      <c r="E34" s="36">
        <v>1</v>
      </c>
      <c r="F34" s="36">
        <v>0</v>
      </c>
      <c r="G34" s="36">
        <f>SUM(B34:F34)</f>
        <v>100</v>
      </c>
    </row>
    <row r="35" spans="1:9">
      <c r="A35" s="42" t="s">
        <v>347</v>
      </c>
      <c r="B35" s="36">
        <v>79</v>
      </c>
      <c r="C35" s="36">
        <v>3</v>
      </c>
      <c r="D35" s="36">
        <v>18</v>
      </c>
      <c r="E35" s="36">
        <v>0</v>
      </c>
      <c r="F35" s="36">
        <v>0</v>
      </c>
      <c r="G35" s="36">
        <v>100</v>
      </c>
    </row>
    <row r="36" spans="1:9">
      <c r="A36" s="42" t="s">
        <v>348</v>
      </c>
      <c r="B36" s="36">
        <v>69</v>
      </c>
      <c r="C36" s="36">
        <v>4</v>
      </c>
      <c r="D36" s="36">
        <v>27</v>
      </c>
      <c r="E36" s="36">
        <v>0</v>
      </c>
      <c r="F36" s="36">
        <v>0</v>
      </c>
      <c r="G36" s="36">
        <v>100</v>
      </c>
    </row>
    <row r="37" spans="1:9">
      <c r="A37" s="42" t="s">
        <v>349</v>
      </c>
      <c r="B37" s="36">
        <v>61</v>
      </c>
      <c r="C37" s="36">
        <v>3</v>
      </c>
      <c r="D37" s="36">
        <v>18</v>
      </c>
      <c r="E37" s="36">
        <v>18</v>
      </c>
      <c r="F37" s="36">
        <v>0</v>
      </c>
      <c r="G37" s="36">
        <v>100</v>
      </c>
    </row>
    <row r="38" spans="1:9">
      <c r="A38" s="28"/>
      <c r="B38" s="36"/>
      <c r="C38" s="36"/>
      <c r="D38" s="36"/>
      <c r="E38" s="36"/>
      <c r="F38" s="36"/>
      <c r="G38" s="36"/>
    </row>
    <row r="39" spans="1:9">
      <c r="A39" s="16" t="s">
        <v>350</v>
      </c>
      <c r="B39" s="36">
        <f>+B81/$G$81*100</f>
        <v>72.785253545285428</v>
      </c>
      <c r="C39" s="36">
        <f>+C81/$G$81*100</f>
        <v>13.366994419346268</v>
      </c>
      <c r="D39" s="36">
        <f>+D81/$G$81*100</f>
        <v>13.077090329282729</v>
      </c>
      <c r="E39" s="36">
        <f>+E81/$G$81*100</f>
        <v>0.4928369531080134</v>
      </c>
      <c r="F39" s="36">
        <f>+F81/$G$81*100</f>
        <v>0.2778247529775566</v>
      </c>
      <c r="G39" s="36">
        <v>100</v>
      </c>
    </row>
    <row r="40" spans="1:9">
      <c r="B40" s="36"/>
    </row>
    <row r="41" spans="1:9" ht="26.1">
      <c r="A41" s="9"/>
      <c r="B41" s="9" t="s">
        <v>309</v>
      </c>
      <c r="C41" s="37" t="s">
        <v>351</v>
      </c>
      <c r="D41" s="37" t="s">
        <v>311</v>
      </c>
      <c r="E41" s="9" t="s">
        <v>312</v>
      </c>
      <c r="F41" s="9" t="s">
        <v>313</v>
      </c>
      <c r="G41" s="9" t="s">
        <v>81</v>
      </c>
      <c r="H41" s="9" t="s">
        <v>22</v>
      </c>
      <c r="I41" s="9" t="s">
        <v>243</v>
      </c>
    </row>
    <row r="42" spans="1:9">
      <c r="A42" s="28" t="s">
        <v>314</v>
      </c>
      <c r="B42" s="28">
        <v>1037</v>
      </c>
      <c r="C42" s="28">
        <v>479</v>
      </c>
      <c r="D42" s="28">
        <v>288</v>
      </c>
      <c r="E42" s="28">
        <v>42</v>
      </c>
      <c r="F42" s="28">
        <v>0</v>
      </c>
      <c r="G42" s="28">
        <f>SUM(B42:F42)</f>
        <v>1846</v>
      </c>
      <c r="H42" s="28">
        <v>2</v>
      </c>
      <c r="I42" s="28" t="s">
        <v>246</v>
      </c>
    </row>
    <row r="43" spans="1:9">
      <c r="A43" s="28" t="s">
        <v>315</v>
      </c>
      <c r="B43" s="28">
        <v>1252</v>
      </c>
      <c r="C43" s="28">
        <v>434</v>
      </c>
      <c r="D43" s="28">
        <v>294</v>
      </c>
      <c r="E43" s="28">
        <v>30</v>
      </c>
      <c r="F43" s="28">
        <v>9</v>
      </c>
      <c r="G43" s="28">
        <f t="shared" ref="G43:G50" si="17">SUM(B43:F43)</f>
        <v>2019</v>
      </c>
      <c r="H43" s="28">
        <v>1</v>
      </c>
      <c r="I43" s="28" t="s">
        <v>246</v>
      </c>
    </row>
    <row r="44" spans="1:9">
      <c r="A44" s="28" t="s">
        <v>316</v>
      </c>
      <c r="B44" s="28">
        <v>1058</v>
      </c>
      <c r="C44" s="28">
        <v>235</v>
      </c>
      <c r="D44" s="28">
        <v>118</v>
      </c>
      <c r="E44" s="28">
        <v>12</v>
      </c>
      <c r="F44" s="28">
        <v>49</v>
      </c>
      <c r="G44" s="28">
        <f t="shared" si="17"/>
        <v>1472</v>
      </c>
      <c r="H44" s="28">
        <v>6</v>
      </c>
      <c r="I44" s="28" t="s">
        <v>246</v>
      </c>
    </row>
    <row r="45" spans="1:9">
      <c r="A45" s="28" t="s">
        <v>317</v>
      </c>
      <c r="B45" s="28">
        <v>1297</v>
      </c>
      <c r="C45" s="28">
        <v>322</v>
      </c>
      <c r="D45" s="28">
        <v>133</v>
      </c>
      <c r="E45" s="28">
        <v>56</v>
      </c>
      <c r="F45" s="28">
        <v>0</v>
      </c>
      <c r="G45" s="28">
        <f t="shared" si="17"/>
        <v>1808</v>
      </c>
      <c r="H45" s="28">
        <v>4</v>
      </c>
      <c r="I45" s="28" t="s">
        <v>246</v>
      </c>
    </row>
    <row r="46" spans="1:9">
      <c r="A46" s="28" t="s">
        <v>318</v>
      </c>
      <c r="B46" s="28">
        <v>1264</v>
      </c>
      <c r="C46" s="28">
        <v>455</v>
      </c>
      <c r="D46" s="28">
        <v>159</v>
      </c>
      <c r="E46" s="28">
        <v>0</v>
      </c>
      <c r="F46" s="28">
        <v>7</v>
      </c>
      <c r="G46" s="28">
        <f t="shared" si="17"/>
        <v>1885</v>
      </c>
      <c r="H46" s="28">
        <v>5</v>
      </c>
      <c r="I46" s="28" t="s">
        <v>246</v>
      </c>
    </row>
    <row r="47" spans="1:9">
      <c r="A47" s="28" t="s">
        <v>319</v>
      </c>
      <c r="B47" s="28">
        <v>1183</v>
      </c>
      <c r="C47" s="28">
        <v>441</v>
      </c>
      <c r="D47" s="28">
        <v>72</v>
      </c>
      <c r="E47" s="28">
        <v>1</v>
      </c>
      <c r="F47" s="28">
        <v>2</v>
      </c>
      <c r="G47" s="28">
        <f t="shared" si="17"/>
        <v>1699</v>
      </c>
      <c r="H47" s="28">
        <v>3</v>
      </c>
      <c r="I47" s="28" t="s">
        <v>246</v>
      </c>
    </row>
    <row r="48" spans="1:9">
      <c r="A48" s="28" t="s">
        <v>320</v>
      </c>
      <c r="B48" s="28">
        <v>1244</v>
      </c>
      <c r="C48" s="28">
        <v>221</v>
      </c>
      <c r="D48" s="28">
        <v>56</v>
      </c>
      <c r="E48" s="28">
        <v>5</v>
      </c>
      <c r="F48" s="28">
        <v>3</v>
      </c>
      <c r="G48" s="28">
        <f t="shared" si="17"/>
        <v>1529</v>
      </c>
      <c r="H48" s="28">
        <v>7</v>
      </c>
      <c r="I48" s="28" t="s">
        <v>246</v>
      </c>
    </row>
    <row r="49" spans="1:10">
      <c r="A49" s="28" t="s">
        <v>321</v>
      </c>
      <c r="B49" s="28">
        <v>1226</v>
      </c>
      <c r="C49" s="28">
        <v>166</v>
      </c>
      <c r="D49" s="28">
        <v>90</v>
      </c>
      <c r="E49" s="28">
        <v>0</v>
      </c>
      <c r="F49" s="28">
        <v>0</v>
      </c>
      <c r="G49" s="28">
        <f t="shared" si="17"/>
        <v>1482</v>
      </c>
      <c r="H49" s="28">
        <v>4</v>
      </c>
      <c r="I49" s="28" t="s">
        <v>246</v>
      </c>
    </row>
    <row r="50" spans="1:10">
      <c r="A50" s="28" t="s">
        <v>322</v>
      </c>
      <c r="B50" s="28">
        <v>1197</v>
      </c>
      <c r="C50" s="28">
        <v>266</v>
      </c>
      <c r="D50" s="28">
        <v>26</v>
      </c>
      <c r="E50" s="28">
        <v>2</v>
      </c>
      <c r="F50" s="28">
        <v>4</v>
      </c>
      <c r="G50" s="28">
        <f t="shared" si="17"/>
        <v>1495</v>
      </c>
      <c r="H50" s="28">
        <v>3</v>
      </c>
      <c r="I50" s="28" t="s">
        <v>246</v>
      </c>
    </row>
    <row r="51" spans="1:10">
      <c r="A51" s="28" t="s">
        <v>323</v>
      </c>
      <c r="B51" s="28">
        <v>1179</v>
      </c>
      <c r="C51" s="28">
        <v>317</v>
      </c>
      <c r="D51" s="28">
        <v>39</v>
      </c>
      <c r="E51" s="28">
        <v>0</v>
      </c>
      <c r="F51" s="28">
        <v>0</v>
      </c>
      <c r="G51" s="28">
        <f t="shared" ref="G51:G76" si="18">SUM(B51:F51)</f>
        <v>1535</v>
      </c>
      <c r="H51" s="28">
        <v>37</v>
      </c>
      <c r="I51" s="28" t="s">
        <v>261</v>
      </c>
    </row>
    <row r="52" spans="1:10">
      <c r="A52" s="28" t="s">
        <v>324</v>
      </c>
      <c r="B52" s="28">
        <v>1052</v>
      </c>
      <c r="C52" s="28">
        <v>48</v>
      </c>
      <c r="D52" s="28">
        <v>49</v>
      </c>
      <c r="E52" s="28">
        <v>85</v>
      </c>
      <c r="F52" s="28">
        <v>0</v>
      </c>
      <c r="G52" s="28">
        <f t="shared" si="18"/>
        <v>1234</v>
      </c>
      <c r="H52" s="28">
        <v>3</v>
      </c>
      <c r="I52" s="28" t="s">
        <v>352</v>
      </c>
    </row>
    <row r="53" spans="1:10">
      <c r="A53" s="28" t="s">
        <v>325</v>
      </c>
      <c r="B53" s="28">
        <v>1060</v>
      </c>
      <c r="C53" s="28">
        <v>79</v>
      </c>
      <c r="D53" s="28">
        <v>49</v>
      </c>
      <c r="E53" s="28">
        <v>0</v>
      </c>
      <c r="F53" s="28">
        <v>0</v>
      </c>
      <c r="G53" s="28">
        <f t="shared" si="18"/>
        <v>1188</v>
      </c>
      <c r="H53" s="28">
        <v>5</v>
      </c>
      <c r="I53" s="28" t="s">
        <v>353</v>
      </c>
    </row>
    <row r="54" spans="1:10">
      <c r="A54" s="28" t="s">
        <v>326</v>
      </c>
      <c r="B54" s="28">
        <v>856</v>
      </c>
      <c r="C54" s="28">
        <v>132</v>
      </c>
      <c r="D54" s="28">
        <v>205</v>
      </c>
      <c r="E54" s="28">
        <v>0</v>
      </c>
      <c r="F54" s="28">
        <v>0</v>
      </c>
      <c r="G54" s="28">
        <f t="shared" si="18"/>
        <v>1193</v>
      </c>
      <c r="H54" s="28">
        <v>60</v>
      </c>
      <c r="I54" s="28" t="s">
        <v>265</v>
      </c>
      <c r="J54" t="s">
        <v>354</v>
      </c>
    </row>
    <row r="55" spans="1:10">
      <c r="A55" s="28" t="s">
        <v>327</v>
      </c>
      <c r="B55" s="28">
        <v>924</v>
      </c>
      <c r="C55" s="28">
        <f>165+44</f>
        <v>209</v>
      </c>
      <c r="D55" s="28">
        <f>227+10</f>
        <v>237</v>
      </c>
      <c r="E55" s="28">
        <v>0</v>
      </c>
      <c r="F55" s="28">
        <v>0</v>
      </c>
      <c r="G55" s="28">
        <f t="shared" si="18"/>
        <v>1370</v>
      </c>
      <c r="H55" s="28">
        <v>10</v>
      </c>
      <c r="I55" s="28" t="s">
        <v>355</v>
      </c>
    </row>
    <row r="56" spans="1:10">
      <c r="A56" s="28" t="s">
        <v>328</v>
      </c>
      <c r="B56" s="28">
        <v>1057</v>
      </c>
      <c r="C56" s="28">
        <v>336</v>
      </c>
      <c r="D56" s="28">
        <v>415</v>
      </c>
      <c r="E56" s="28">
        <v>0</v>
      </c>
      <c r="F56" s="28">
        <v>0</v>
      </c>
      <c r="G56" s="28">
        <f t="shared" si="18"/>
        <v>1808</v>
      </c>
      <c r="H56" s="28">
        <v>13</v>
      </c>
      <c r="I56" s="28" t="s">
        <v>356</v>
      </c>
      <c r="J56" t="s">
        <v>357</v>
      </c>
    </row>
    <row r="57" spans="1:10">
      <c r="A57" s="15" t="s">
        <v>329</v>
      </c>
      <c r="B57" s="28">
        <v>1181</v>
      </c>
      <c r="C57" s="28">
        <v>141</v>
      </c>
      <c r="D57" s="28">
        <f>61+272+17</f>
        <v>350</v>
      </c>
      <c r="E57" s="28">
        <v>0</v>
      </c>
      <c r="F57" s="28">
        <v>0</v>
      </c>
      <c r="G57" s="28">
        <f t="shared" si="18"/>
        <v>1672</v>
      </c>
      <c r="H57" s="28">
        <v>12</v>
      </c>
      <c r="I57" s="28" t="s">
        <v>358</v>
      </c>
      <c r="J57" t="s">
        <v>359</v>
      </c>
    </row>
    <row r="58" spans="1:10">
      <c r="A58" s="28" t="s">
        <v>330</v>
      </c>
      <c r="B58" s="28">
        <v>1611</v>
      </c>
      <c r="C58" s="28">
        <v>341</v>
      </c>
      <c r="D58" s="28">
        <v>365</v>
      </c>
      <c r="E58" s="28">
        <v>0</v>
      </c>
      <c r="F58" s="28">
        <v>0</v>
      </c>
      <c r="G58" s="28">
        <f t="shared" si="18"/>
        <v>2317</v>
      </c>
      <c r="H58" s="28">
        <v>16</v>
      </c>
      <c r="I58" s="28" t="s">
        <v>360</v>
      </c>
    </row>
    <row r="59" spans="1:10">
      <c r="A59" s="28"/>
      <c r="B59" s="28"/>
      <c r="C59" s="28"/>
      <c r="D59" s="28"/>
      <c r="E59" s="28"/>
      <c r="F59" s="28"/>
      <c r="G59" s="28"/>
      <c r="H59" s="28"/>
      <c r="I59" s="28"/>
    </row>
    <row r="60" spans="1:10" ht="61.5" customHeight="1">
      <c r="A60" s="9" t="s">
        <v>331</v>
      </c>
      <c r="B60" s="9" t="s">
        <v>309</v>
      </c>
      <c r="C60" s="37" t="s">
        <v>332</v>
      </c>
      <c r="D60" s="37" t="s">
        <v>333</v>
      </c>
      <c r="E60" s="9" t="s">
        <v>312</v>
      </c>
      <c r="F60" s="9" t="s">
        <v>313</v>
      </c>
      <c r="G60" s="9" t="s">
        <v>81</v>
      </c>
      <c r="H60" s="9" t="s">
        <v>22</v>
      </c>
      <c r="I60" s="9" t="s">
        <v>243</v>
      </c>
    </row>
    <row r="61" spans="1:10">
      <c r="A61" s="28" t="s">
        <v>334</v>
      </c>
      <c r="B61" s="28">
        <v>1169</v>
      </c>
      <c r="C61" s="28">
        <v>181</v>
      </c>
      <c r="D61" s="28">
        <v>505</v>
      </c>
      <c r="E61" s="28">
        <v>1</v>
      </c>
      <c r="F61" s="28">
        <v>0</v>
      </c>
      <c r="G61" s="28">
        <f t="shared" si="18"/>
        <v>1856</v>
      </c>
      <c r="H61" s="28">
        <v>15</v>
      </c>
      <c r="I61" s="28" t="s">
        <v>246</v>
      </c>
    </row>
    <row r="62" spans="1:10">
      <c r="A62" s="28" t="s">
        <v>335</v>
      </c>
      <c r="B62" s="28">
        <v>977</v>
      </c>
      <c r="C62" s="28">
        <v>154</v>
      </c>
      <c r="D62" s="28">
        <v>284</v>
      </c>
      <c r="E62" s="28">
        <v>7</v>
      </c>
      <c r="F62" s="28">
        <v>0</v>
      </c>
      <c r="G62" s="28">
        <f t="shared" si="18"/>
        <v>1422</v>
      </c>
      <c r="H62" s="28">
        <v>8</v>
      </c>
      <c r="I62" s="28" t="s">
        <v>246</v>
      </c>
      <c r="J62" t="s">
        <v>361</v>
      </c>
    </row>
    <row r="63" spans="1:10" ht="51.95">
      <c r="A63" s="9" t="s">
        <v>362</v>
      </c>
      <c r="B63" s="9" t="s">
        <v>309</v>
      </c>
      <c r="C63" s="37" t="s">
        <v>332</v>
      </c>
      <c r="D63" s="37" t="s">
        <v>363</v>
      </c>
      <c r="E63" s="9" t="s">
        <v>312</v>
      </c>
      <c r="F63" s="9" t="s">
        <v>313</v>
      </c>
      <c r="G63" s="9" t="s">
        <v>81</v>
      </c>
      <c r="H63" s="9" t="s">
        <v>22</v>
      </c>
      <c r="I63" s="9" t="s">
        <v>243</v>
      </c>
    </row>
    <row r="64" spans="1:10">
      <c r="A64" s="28" t="s">
        <v>336</v>
      </c>
      <c r="B64" s="28">
        <v>917</v>
      </c>
      <c r="C64" s="28">
        <v>221</v>
      </c>
      <c r="D64" s="28">
        <v>168</v>
      </c>
      <c r="E64" s="28">
        <v>0</v>
      </c>
      <c r="F64" s="28">
        <v>0</v>
      </c>
      <c r="G64" s="28">
        <f t="shared" si="18"/>
        <v>1306</v>
      </c>
      <c r="H64" s="28">
        <v>11</v>
      </c>
      <c r="I64" s="28" t="s">
        <v>246</v>
      </c>
    </row>
    <row r="65" spans="1:10">
      <c r="A65" s="28" t="s">
        <v>337</v>
      </c>
      <c r="B65" s="28">
        <v>1116</v>
      </c>
      <c r="C65" s="28">
        <v>312</v>
      </c>
      <c r="D65" s="28">
        <v>152</v>
      </c>
      <c r="E65" s="28">
        <v>4</v>
      </c>
      <c r="F65" s="28">
        <v>0</v>
      </c>
      <c r="G65" s="28">
        <f t="shared" si="18"/>
        <v>1584</v>
      </c>
      <c r="H65" s="28">
        <v>6</v>
      </c>
      <c r="I65" s="28" t="s">
        <v>246</v>
      </c>
    </row>
    <row r="66" spans="1:10">
      <c r="A66" s="28" t="s">
        <v>338</v>
      </c>
      <c r="B66" s="28">
        <v>1010</v>
      </c>
      <c r="C66" s="28">
        <v>147</v>
      </c>
      <c r="D66" s="28">
        <v>158</v>
      </c>
      <c r="E66" s="28">
        <v>0</v>
      </c>
      <c r="F66" s="28">
        <v>0</v>
      </c>
      <c r="G66" s="28">
        <f t="shared" si="18"/>
        <v>1315</v>
      </c>
      <c r="H66" s="28">
        <v>13</v>
      </c>
      <c r="I66" s="28" t="s">
        <v>275</v>
      </c>
    </row>
    <row r="67" spans="1:10">
      <c r="A67" s="28" t="s">
        <v>339</v>
      </c>
      <c r="B67" s="28">
        <v>802</v>
      </c>
      <c r="C67" s="28">
        <v>65</v>
      </c>
      <c r="D67" s="28">
        <v>132</v>
      </c>
      <c r="E67" s="28">
        <v>1</v>
      </c>
      <c r="F67" s="28">
        <v>1</v>
      </c>
      <c r="G67" s="28">
        <f t="shared" si="18"/>
        <v>1001</v>
      </c>
      <c r="H67" s="28">
        <v>1</v>
      </c>
      <c r="I67" s="28" t="s">
        <v>246</v>
      </c>
    </row>
    <row r="68" spans="1:10">
      <c r="A68" s="28" t="s">
        <v>340</v>
      </c>
      <c r="B68" s="28">
        <v>1088</v>
      </c>
      <c r="C68" s="28">
        <v>95</v>
      </c>
      <c r="D68" s="28">
        <v>257</v>
      </c>
      <c r="E68" s="28">
        <v>0</v>
      </c>
      <c r="F68" s="28">
        <v>0</v>
      </c>
      <c r="G68" s="28">
        <f t="shared" si="18"/>
        <v>1440</v>
      </c>
      <c r="H68" s="28">
        <v>19</v>
      </c>
      <c r="I68" s="28" t="s">
        <v>246</v>
      </c>
    </row>
    <row r="69" spans="1:10">
      <c r="A69" s="28" t="s">
        <v>341</v>
      </c>
      <c r="B69" s="28">
        <v>848</v>
      </c>
      <c r="C69" s="28">
        <v>41</v>
      </c>
      <c r="D69" s="28">
        <v>313</v>
      </c>
      <c r="E69" s="28">
        <v>0</v>
      </c>
      <c r="F69" s="28">
        <v>0</v>
      </c>
      <c r="G69" s="28">
        <f t="shared" si="18"/>
        <v>1202</v>
      </c>
      <c r="H69" s="28">
        <v>11</v>
      </c>
      <c r="I69" s="28" t="s">
        <v>246</v>
      </c>
    </row>
    <row r="70" spans="1:10">
      <c r="A70" s="42" t="s">
        <v>342</v>
      </c>
      <c r="B70" s="28">
        <v>996</v>
      </c>
      <c r="C70" s="28">
        <v>33</v>
      </c>
      <c r="D70" s="28">
        <v>218</v>
      </c>
      <c r="E70" s="28">
        <v>0</v>
      </c>
      <c r="F70" s="28">
        <v>0</v>
      </c>
      <c r="G70" s="28">
        <f t="shared" si="18"/>
        <v>1247</v>
      </c>
      <c r="H70" s="28">
        <v>17</v>
      </c>
      <c r="I70" s="42" t="s">
        <v>246</v>
      </c>
    </row>
    <row r="71" spans="1:10">
      <c r="A71" s="42" t="s">
        <v>343</v>
      </c>
      <c r="B71" s="28">
        <v>1164</v>
      </c>
      <c r="C71" s="28">
        <v>101</v>
      </c>
      <c r="D71" s="28">
        <v>244</v>
      </c>
      <c r="E71" s="28">
        <v>0</v>
      </c>
      <c r="F71" s="28">
        <v>18</v>
      </c>
      <c r="G71" s="28">
        <f t="shared" si="18"/>
        <v>1527</v>
      </c>
      <c r="H71" s="28">
        <v>9</v>
      </c>
      <c r="I71" s="42" t="s">
        <v>246</v>
      </c>
    </row>
    <row r="72" spans="1:10">
      <c r="A72" s="42" t="s">
        <v>344</v>
      </c>
      <c r="B72" s="28">
        <v>1400</v>
      </c>
      <c r="C72" s="28">
        <v>40</v>
      </c>
      <c r="D72" s="28">
        <v>325</v>
      </c>
      <c r="E72" s="28">
        <v>0</v>
      </c>
      <c r="F72" s="28">
        <v>22</v>
      </c>
      <c r="G72" s="28">
        <f t="shared" si="18"/>
        <v>1787</v>
      </c>
      <c r="H72" s="28">
        <v>6</v>
      </c>
      <c r="I72" s="42" t="s">
        <v>246</v>
      </c>
      <c r="J72" t="s">
        <v>345</v>
      </c>
    </row>
    <row r="73" spans="1:10">
      <c r="A73" s="42" t="s">
        <v>346</v>
      </c>
      <c r="B73" s="28">
        <v>1652</v>
      </c>
      <c r="C73" s="28">
        <v>53</v>
      </c>
      <c r="D73" s="28">
        <v>354</v>
      </c>
      <c r="E73" s="28">
        <v>31</v>
      </c>
      <c r="F73" s="28">
        <v>0</v>
      </c>
      <c r="G73" s="28">
        <f t="shared" si="18"/>
        <v>2090</v>
      </c>
      <c r="H73" s="28">
        <v>14</v>
      </c>
      <c r="I73" s="42" t="s">
        <v>246</v>
      </c>
    </row>
    <row r="74" spans="1:10">
      <c r="A74" s="42" t="s">
        <v>347</v>
      </c>
      <c r="B74" s="28">
        <v>1592</v>
      </c>
      <c r="C74" s="28">
        <v>60</v>
      </c>
      <c r="D74" s="28">
        <v>346</v>
      </c>
      <c r="E74" s="28">
        <v>0</v>
      </c>
      <c r="F74" s="28">
        <v>0</v>
      </c>
      <c r="G74" s="28">
        <f t="shared" si="18"/>
        <v>1998</v>
      </c>
      <c r="H74" s="28">
        <v>5</v>
      </c>
      <c r="I74" s="42" t="s">
        <v>246</v>
      </c>
    </row>
    <row r="75" spans="1:10">
      <c r="A75" s="42" t="s">
        <v>348</v>
      </c>
      <c r="B75" s="28">
        <v>1379</v>
      </c>
      <c r="C75" s="28">
        <v>71</v>
      </c>
      <c r="D75" s="28">
        <v>548</v>
      </c>
      <c r="E75" s="28">
        <v>7</v>
      </c>
      <c r="F75" s="28">
        <v>0</v>
      </c>
      <c r="G75" s="28">
        <f t="shared" si="18"/>
        <v>2005</v>
      </c>
      <c r="H75" s="28">
        <v>2</v>
      </c>
      <c r="I75" s="42" t="s">
        <v>246</v>
      </c>
    </row>
    <row r="76" spans="1:10">
      <c r="A76" s="42" t="s">
        <v>349</v>
      </c>
      <c r="B76" s="28">
        <v>1872</v>
      </c>
      <c r="C76" s="28">
        <v>96</v>
      </c>
      <c r="D76" s="28">
        <v>551</v>
      </c>
      <c r="E76" s="28">
        <v>574</v>
      </c>
      <c r="F76" s="28">
        <v>0</v>
      </c>
      <c r="G76" s="28">
        <f t="shared" si="18"/>
        <v>3093</v>
      </c>
      <c r="H76" s="28">
        <v>198</v>
      </c>
      <c r="I76" s="42" t="s">
        <v>286</v>
      </c>
    </row>
    <row r="77" spans="1:10">
      <c r="A77" s="42" t="s">
        <v>364</v>
      </c>
      <c r="B77" s="28">
        <v>1502</v>
      </c>
      <c r="C77" s="28">
        <v>144</v>
      </c>
      <c r="D77" s="28">
        <v>494</v>
      </c>
      <c r="E77" s="28">
        <v>20</v>
      </c>
      <c r="F77" s="28">
        <v>40</v>
      </c>
      <c r="G77" s="28">
        <v>2200</v>
      </c>
      <c r="H77" s="28">
        <v>0</v>
      </c>
      <c r="I77" s="28"/>
    </row>
    <row r="78" spans="1:10">
      <c r="A78" s="96" t="s">
        <v>365</v>
      </c>
      <c r="B78" s="28">
        <v>1992</v>
      </c>
      <c r="C78" s="28">
        <v>48</v>
      </c>
      <c r="D78" s="28">
        <v>271</v>
      </c>
      <c r="E78" s="28">
        <v>78</v>
      </c>
      <c r="F78" s="28">
        <v>0</v>
      </c>
      <c r="G78" s="28">
        <v>2389</v>
      </c>
      <c r="H78" s="28">
        <v>0</v>
      </c>
      <c r="I78" s="28"/>
      <c r="J78" t="s">
        <v>366</v>
      </c>
    </row>
    <row r="79" spans="1:10">
      <c r="A79" s="96" t="s">
        <v>367</v>
      </c>
      <c r="B79" s="28"/>
      <c r="C79" s="28"/>
      <c r="D79" s="28"/>
      <c r="E79" s="28"/>
      <c r="F79" s="28"/>
      <c r="G79" s="28"/>
      <c r="H79" s="28"/>
      <c r="I79" s="28"/>
    </row>
    <row r="80" spans="1:10" ht="12.75">
      <c r="A80" s="96"/>
      <c r="B80" s="28"/>
      <c r="C80" s="28"/>
      <c r="D80" s="28"/>
      <c r="E80" s="28"/>
      <c r="F80" s="28"/>
      <c r="G80" s="28"/>
      <c r="H80" s="28"/>
      <c r="I80" s="28"/>
    </row>
    <row r="81" spans="1:9">
      <c r="A81" s="28" t="s">
        <v>350</v>
      </c>
      <c r="B81" s="38">
        <f t="shared" ref="B81:G81" si="19">SUM(B43:B72)/32</f>
        <v>941.5</v>
      </c>
      <c r="C81" s="38">
        <f t="shared" si="19"/>
        <v>172.90625</v>
      </c>
      <c r="D81" s="38">
        <f t="shared" si="19"/>
        <v>169.15625</v>
      </c>
      <c r="E81" s="38">
        <f t="shared" si="19"/>
        <v>6.375</v>
      </c>
      <c r="F81" s="38">
        <f t="shared" si="19"/>
        <v>3.59375</v>
      </c>
      <c r="G81" s="38">
        <f t="shared" si="19"/>
        <v>1293.53125</v>
      </c>
      <c r="H81" s="38">
        <f>SUM(H43:H72)/32</f>
        <v>9.53125</v>
      </c>
      <c r="I81" s="28"/>
    </row>
    <row r="82" spans="1:9">
      <c r="A82" t="s">
        <v>18</v>
      </c>
    </row>
    <row r="83" spans="1:9" ht="12.95">
      <c r="A83" s="3" t="s">
        <v>237</v>
      </c>
    </row>
    <row r="84" spans="1:9">
      <c r="A84" t="s">
        <v>368</v>
      </c>
    </row>
    <row r="85" spans="1:9">
      <c r="A85" t="s">
        <v>288</v>
      </c>
    </row>
    <row r="86" spans="1:9">
      <c r="A86" t="s">
        <v>290</v>
      </c>
    </row>
    <row r="88" spans="1:9">
      <c r="A88" s="43" t="s">
        <v>11</v>
      </c>
      <c r="B88" s="43"/>
      <c r="C88" s="43"/>
    </row>
    <row r="89" spans="1:9">
      <c r="A89" s="43" t="s">
        <v>369</v>
      </c>
      <c r="B89" s="43"/>
      <c r="C89" s="43"/>
    </row>
    <row r="90" spans="1:9">
      <c r="A90" s="98" t="s">
        <v>370</v>
      </c>
      <c r="B90" s="98"/>
      <c r="C90" s="98"/>
    </row>
    <row r="91" spans="1:9" ht="27" customHeight="1">
      <c r="A91" s="95" t="s">
        <v>371</v>
      </c>
      <c r="B91" s="95"/>
      <c r="C91" s="95"/>
      <c r="D91" s="44"/>
    </row>
    <row r="92" spans="1:9">
      <c r="A92" s="98" t="s">
        <v>372</v>
      </c>
      <c r="B92" s="98"/>
      <c r="C92" s="98"/>
    </row>
    <row r="94" spans="1:9">
      <c r="A94" t="s">
        <v>59</v>
      </c>
    </row>
    <row r="95" spans="1:9">
      <c r="A95" s="47" t="s">
        <v>373</v>
      </c>
      <c r="B95" s="44"/>
      <c r="C95" s="44"/>
    </row>
    <row r="96" spans="1:9">
      <c r="A96" s="49" t="s">
        <v>374</v>
      </c>
      <c r="B96" s="48"/>
      <c r="C96" s="48"/>
    </row>
    <row r="97" spans="1:3">
      <c r="A97" s="98" t="s">
        <v>372</v>
      </c>
      <c r="B97" s="98"/>
      <c r="C97" s="98"/>
    </row>
  </sheetData>
  <mergeCells count="4">
    <mergeCell ref="A97:C97"/>
    <mergeCell ref="A90:C90"/>
    <mergeCell ref="A92:C92"/>
    <mergeCell ref="A91:C91"/>
  </mergeCells>
  <phoneticPr fontId="0" type="noConversion"/>
  <printOptions gridLines="1"/>
  <pageMargins left="0.75" right="0.75" top="1" bottom="0.59" header="0.5" footer="0.5"/>
  <pageSetup paperSize="9" orientation="landscape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0"/>
  <sheetViews>
    <sheetView topLeftCell="A50" workbookViewId="0"/>
  </sheetViews>
  <sheetFormatPr defaultRowHeight="12.6"/>
  <cols>
    <col min="1" max="1" width="17.28515625" customWidth="1"/>
    <col min="2" max="3" width="9.42578125" bestFit="1" customWidth="1"/>
    <col min="4" max="4" width="10.5703125" bestFit="1" customWidth="1"/>
    <col min="5" max="8" width="12" bestFit="1" customWidth="1"/>
    <col min="9" max="9" width="13.28515625" bestFit="1" customWidth="1"/>
    <col min="10" max="10" width="16.140625" bestFit="1" customWidth="1"/>
    <col min="11" max="11" width="9.28515625" customWidth="1"/>
  </cols>
  <sheetData>
    <row r="1" spans="1:11" ht="12.95">
      <c r="A1" s="3" t="s">
        <v>375</v>
      </c>
    </row>
    <row r="2" spans="1:11" ht="12.95">
      <c r="A2" s="3"/>
    </row>
    <row r="3" spans="1:11" ht="12.95">
      <c r="A3" s="3" t="s">
        <v>376</v>
      </c>
    </row>
    <row r="5" spans="1:11" ht="12.95">
      <c r="A5" s="9"/>
      <c r="B5" s="9" t="s">
        <v>377</v>
      </c>
      <c r="C5" s="9" t="s">
        <v>378</v>
      </c>
      <c r="D5" s="9" t="s">
        <v>379</v>
      </c>
      <c r="E5" s="9" t="s">
        <v>380</v>
      </c>
      <c r="F5" s="9" t="s">
        <v>381</v>
      </c>
      <c r="G5" s="9" t="s">
        <v>382</v>
      </c>
      <c r="H5" s="9" t="s">
        <v>383</v>
      </c>
      <c r="I5" s="9" t="s">
        <v>384</v>
      </c>
      <c r="J5" s="9" t="s">
        <v>385</v>
      </c>
      <c r="K5" s="9" t="s">
        <v>81</v>
      </c>
    </row>
    <row r="6" spans="1:11">
      <c r="A6" s="15" t="s">
        <v>386</v>
      </c>
      <c r="B6" s="36">
        <f>+B44/$K$44*100</f>
        <v>19.501625135427954</v>
      </c>
      <c r="C6" s="36">
        <f t="shared" ref="C6:K6" si="0">+C44/$K$44*100</f>
        <v>7.0964247020585054</v>
      </c>
      <c r="D6" s="36">
        <f t="shared" si="0"/>
        <v>5.4171180931744306E-2</v>
      </c>
      <c r="E6" s="36">
        <f t="shared" si="0"/>
        <v>8.559046587215601</v>
      </c>
      <c r="F6" s="36">
        <f t="shared" si="0"/>
        <v>30.281690140845068</v>
      </c>
      <c r="G6" s="36">
        <f t="shared" si="0"/>
        <v>25.677139761646806</v>
      </c>
      <c r="H6" s="36">
        <f t="shared" si="0"/>
        <v>8.0173347778981583</v>
      </c>
      <c r="I6" s="36">
        <f t="shared" si="0"/>
        <v>0.81256771397616467</v>
      </c>
      <c r="J6" s="36">
        <f t="shared" ref="J6:J14" si="1">+J44/$K$44*100</f>
        <v>0</v>
      </c>
      <c r="K6" s="36">
        <f t="shared" si="0"/>
        <v>100</v>
      </c>
    </row>
    <row r="7" spans="1:11">
      <c r="A7" s="15" t="s">
        <v>315</v>
      </c>
      <c r="B7" s="36">
        <f>+B45/$K$45*100</f>
        <v>12.778603268945021</v>
      </c>
      <c r="C7" s="36">
        <f t="shared" ref="C7:K7" si="2">+C45/$K$45*100</f>
        <v>5.1510648836057449</v>
      </c>
      <c r="D7" s="36">
        <f t="shared" si="2"/>
        <v>0</v>
      </c>
      <c r="E7" s="36">
        <f t="shared" si="2"/>
        <v>7.1322436849925701</v>
      </c>
      <c r="F7" s="36">
        <f t="shared" si="2"/>
        <v>34.621099554234767</v>
      </c>
      <c r="G7" s="36">
        <f t="shared" si="2"/>
        <v>27.092620108964834</v>
      </c>
      <c r="H7" s="36">
        <f t="shared" si="2"/>
        <v>12.035661218424963</v>
      </c>
      <c r="I7" s="36">
        <f t="shared" si="2"/>
        <v>1.1887072808320951</v>
      </c>
      <c r="J7" s="36">
        <f t="shared" si="1"/>
        <v>0</v>
      </c>
      <c r="K7" s="36">
        <f t="shared" si="2"/>
        <v>100</v>
      </c>
    </row>
    <row r="8" spans="1:11">
      <c r="A8" s="15" t="s">
        <v>316</v>
      </c>
      <c r="B8" s="36">
        <f>+B46/$K$46*100</f>
        <v>6.1141304347826084</v>
      </c>
      <c r="C8" s="36">
        <f t="shared" ref="C8:K8" si="3">+C46/$K$46*100</f>
        <v>7.9483695652173916</v>
      </c>
      <c r="D8" s="36">
        <f t="shared" si="3"/>
        <v>0.27173913043478259</v>
      </c>
      <c r="E8" s="36">
        <f t="shared" si="3"/>
        <v>4.1440217391304346</v>
      </c>
      <c r="F8" s="36">
        <f t="shared" si="3"/>
        <v>31.453804347826086</v>
      </c>
      <c r="G8" s="36">
        <f t="shared" si="3"/>
        <v>28.600543478260871</v>
      </c>
      <c r="H8" s="36">
        <f t="shared" si="3"/>
        <v>19.021739130434785</v>
      </c>
      <c r="I8" s="36">
        <f t="shared" si="3"/>
        <v>2.4456521739130435</v>
      </c>
      <c r="J8" s="36">
        <f t="shared" si="1"/>
        <v>0</v>
      </c>
      <c r="K8" s="36">
        <f t="shared" si="3"/>
        <v>100</v>
      </c>
    </row>
    <row r="9" spans="1:11">
      <c r="A9" s="15" t="s">
        <v>317</v>
      </c>
      <c r="B9" s="36">
        <f>+B47/$K$47*100</f>
        <v>6.8584070796460175</v>
      </c>
      <c r="C9" s="36">
        <f t="shared" ref="C9:K9" si="4">+C47/$K$47*100</f>
        <v>7.3561946902654869</v>
      </c>
      <c r="D9" s="36">
        <f t="shared" si="4"/>
        <v>0.38716814159292035</v>
      </c>
      <c r="E9" s="36">
        <f t="shared" si="4"/>
        <v>3.7610619469026552</v>
      </c>
      <c r="F9" s="36">
        <f t="shared" si="4"/>
        <v>25.331858407079643</v>
      </c>
      <c r="G9" s="36">
        <f t="shared" si="4"/>
        <v>26.991150442477874</v>
      </c>
      <c r="H9" s="36">
        <f t="shared" si="4"/>
        <v>25.331858407079643</v>
      </c>
      <c r="I9" s="36">
        <f t="shared" si="4"/>
        <v>2.5995575221238938</v>
      </c>
      <c r="J9" s="36">
        <f t="shared" si="1"/>
        <v>1.3542795232936078</v>
      </c>
      <c r="K9" s="36">
        <f t="shared" si="4"/>
        <v>100</v>
      </c>
    </row>
    <row r="10" spans="1:11">
      <c r="A10" s="15" t="s">
        <v>318</v>
      </c>
      <c r="B10" s="36">
        <f>+B48/$K$48*100</f>
        <v>3.7665782493368702</v>
      </c>
      <c r="C10" s="36">
        <f t="shared" ref="C10:K10" si="5">+C48/$K$48*100</f>
        <v>2.6525198938992043</v>
      </c>
      <c r="D10" s="36">
        <f t="shared" si="5"/>
        <v>0</v>
      </c>
      <c r="E10" s="36">
        <f t="shared" si="5"/>
        <v>2.4933687002652518</v>
      </c>
      <c r="F10" s="36">
        <f t="shared" si="5"/>
        <v>28.912466843501328</v>
      </c>
      <c r="G10" s="36">
        <f t="shared" si="5"/>
        <v>29.124668435013263</v>
      </c>
      <c r="H10" s="36">
        <f t="shared" si="5"/>
        <v>23.554376657824932</v>
      </c>
      <c r="I10" s="36">
        <f t="shared" si="5"/>
        <v>4.4562334217506629</v>
      </c>
      <c r="J10" s="36">
        <f t="shared" si="1"/>
        <v>5.1462621885157089</v>
      </c>
      <c r="K10" s="36">
        <f t="shared" si="5"/>
        <v>100</v>
      </c>
    </row>
    <row r="11" spans="1:11">
      <c r="A11" s="15" t="s">
        <v>319</v>
      </c>
      <c r="B11" s="36">
        <f>+B49/$K$49*100</f>
        <v>4.4143613890523836</v>
      </c>
      <c r="C11" s="36">
        <f t="shared" ref="C11:K11" si="6">+C49/$K$49*100</f>
        <v>5.7680988816951144</v>
      </c>
      <c r="D11" s="36">
        <f t="shared" si="6"/>
        <v>0</v>
      </c>
      <c r="E11" s="36">
        <f t="shared" si="6"/>
        <v>0.64743967039434958</v>
      </c>
      <c r="F11" s="36">
        <f t="shared" si="6"/>
        <v>25.367863449087697</v>
      </c>
      <c r="G11" s="36">
        <f t="shared" si="6"/>
        <v>32.666274278987636</v>
      </c>
      <c r="H11" s="36">
        <f t="shared" si="6"/>
        <v>26.721600941730429</v>
      </c>
      <c r="I11" s="36">
        <f t="shared" si="6"/>
        <v>4.4143613890523836</v>
      </c>
      <c r="J11" s="36">
        <f t="shared" si="1"/>
        <v>0</v>
      </c>
      <c r="K11" s="36">
        <f t="shared" si="6"/>
        <v>100</v>
      </c>
    </row>
    <row r="12" spans="1:11">
      <c r="A12" s="15" t="s">
        <v>320</v>
      </c>
      <c r="B12" s="36">
        <f>+B50/$K$50*100</f>
        <v>1.4388489208633095</v>
      </c>
      <c r="C12" s="36">
        <f t="shared" ref="C12:K12" si="7">+C50/$K$50*100</f>
        <v>1.3080444735120993</v>
      </c>
      <c r="D12" s="36">
        <f t="shared" si="7"/>
        <v>1.1772400261608895</v>
      </c>
      <c r="E12" s="36">
        <f t="shared" si="7"/>
        <v>1.3734466971877044</v>
      </c>
      <c r="F12" s="36">
        <f t="shared" si="7"/>
        <v>17.004578155657292</v>
      </c>
      <c r="G12" s="36">
        <f t="shared" si="7"/>
        <v>29.103989535644214</v>
      </c>
      <c r="H12" s="36">
        <f t="shared" si="7"/>
        <v>43.492478744277307</v>
      </c>
      <c r="I12" s="36">
        <f t="shared" si="7"/>
        <v>5.1013734466971874</v>
      </c>
      <c r="J12" s="36">
        <f t="shared" si="1"/>
        <v>0</v>
      </c>
      <c r="K12" s="36">
        <f t="shared" si="7"/>
        <v>100</v>
      </c>
    </row>
    <row r="13" spans="1:11">
      <c r="A13" s="15" t="s">
        <v>321</v>
      </c>
      <c r="B13" s="36">
        <f>+B51/$K$51*100</f>
        <v>0.53981106612685559</v>
      </c>
      <c r="C13" s="36">
        <f t="shared" ref="C13:K13" si="8">+C51/$K$51*100</f>
        <v>4.3184885290148447</v>
      </c>
      <c r="D13" s="36">
        <f t="shared" si="8"/>
        <v>1.417004048582996</v>
      </c>
      <c r="E13" s="36">
        <f t="shared" si="8"/>
        <v>1.0121457489878543</v>
      </c>
      <c r="F13" s="36">
        <f t="shared" si="8"/>
        <v>16.464237516869098</v>
      </c>
      <c r="G13" s="36">
        <f t="shared" si="8"/>
        <v>28.74493927125506</v>
      </c>
      <c r="H13" s="36">
        <f t="shared" si="8"/>
        <v>39.473684210526315</v>
      </c>
      <c r="I13" s="36">
        <f t="shared" si="8"/>
        <v>8.0296896086369767</v>
      </c>
      <c r="J13" s="36">
        <f t="shared" si="1"/>
        <v>0</v>
      </c>
      <c r="K13" s="36">
        <f t="shared" si="8"/>
        <v>100</v>
      </c>
    </row>
    <row r="14" spans="1:11">
      <c r="A14" s="15" t="s">
        <v>322</v>
      </c>
      <c r="B14" s="36">
        <f>+B52/$K$52*100</f>
        <v>2.4080267558528425</v>
      </c>
      <c r="C14" s="36">
        <f t="shared" ref="C14:K14" si="9">+C52/$K$52*100</f>
        <v>6.488294314381271</v>
      </c>
      <c r="D14" s="36">
        <f t="shared" si="9"/>
        <v>1.4046822742474918</v>
      </c>
      <c r="E14" s="36">
        <f t="shared" si="9"/>
        <v>0.73578595317725748</v>
      </c>
      <c r="F14" s="36">
        <f t="shared" si="9"/>
        <v>13.779264214046824</v>
      </c>
      <c r="G14" s="36">
        <f t="shared" si="9"/>
        <v>29.632107023411368</v>
      </c>
      <c r="H14" s="36">
        <f t="shared" si="9"/>
        <v>33.177257525083611</v>
      </c>
      <c r="I14" s="36">
        <f t="shared" si="9"/>
        <v>12.374581939799331</v>
      </c>
      <c r="J14" s="36">
        <f t="shared" si="1"/>
        <v>0</v>
      </c>
      <c r="K14" s="36">
        <f t="shared" si="9"/>
        <v>100</v>
      </c>
    </row>
    <row r="15" spans="1:11">
      <c r="A15" s="15" t="s">
        <v>323</v>
      </c>
      <c r="B15" s="36">
        <f>+B53/$K$53*100</f>
        <v>6.449511400651466</v>
      </c>
      <c r="C15" s="36">
        <f t="shared" ref="C15:K15" si="10">+C53/$K$53*100</f>
        <v>2.5407166123778504</v>
      </c>
      <c r="D15" s="36">
        <f t="shared" si="10"/>
        <v>0</v>
      </c>
      <c r="E15" s="36">
        <f t="shared" si="10"/>
        <v>1.8241042345276872</v>
      </c>
      <c r="F15" s="36">
        <f t="shared" si="10"/>
        <v>18.175895765472312</v>
      </c>
      <c r="G15" s="36">
        <f t="shared" si="10"/>
        <v>31.726384364820849</v>
      </c>
      <c r="H15" s="36">
        <f t="shared" si="10"/>
        <v>25.016286644951141</v>
      </c>
      <c r="I15" s="36">
        <f t="shared" si="10"/>
        <v>14.267100977198696</v>
      </c>
      <c r="J15" s="36">
        <f t="shared" si="10"/>
        <v>0</v>
      </c>
      <c r="K15" s="36">
        <f t="shared" si="10"/>
        <v>100</v>
      </c>
    </row>
    <row r="16" spans="1:11">
      <c r="A16" s="15" t="s">
        <v>324</v>
      </c>
      <c r="B16" s="36">
        <f t="shared" ref="B16:K16" si="11">+B54/$K$54*100</f>
        <v>1.6207455429497568</v>
      </c>
      <c r="C16" s="36">
        <f t="shared" si="11"/>
        <v>8.3468395461912479</v>
      </c>
      <c r="D16" s="36">
        <f t="shared" si="11"/>
        <v>0.24311183144246357</v>
      </c>
      <c r="E16" s="36">
        <f t="shared" si="11"/>
        <v>0</v>
      </c>
      <c r="F16" s="36">
        <f t="shared" si="11"/>
        <v>11.750405186385738</v>
      </c>
      <c r="G16" s="36">
        <f t="shared" si="11"/>
        <v>33.387358184764992</v>
      </c>
      <c r="H16" s="36">
        <f t="shared" si="11"/>
        <v>33.063209076175042</v>
      </c>
      <c r="I16" s="36">
        <f t="shared" si="11"/>
        <v>11.588330632090761</v>
      </c>
      <c r="J16" s="36">
        <f t="shared" si="11"/>
        <v>0</v>
      </c>
      <c r="K16" s="36">
        <f t="shared" si="11"/>
        <v>100</v>
      </c>
    </row>
    <row r="17" spans="1:11">
      <c r="A17" s="15" t="s">
        <v>325</v>
      </c>
      <c r="B17" s="36">
        <f t="shared" ref="B17:K17" si="12">+B55/$K$55*100</f>
        <v>0.67340067340067333</v>
      </c>
      <c r="C17" s="36">
        <f t="shared" si="12"/>
        <v>10.69023569023569</v>
      </c>
      <c r="D17" s="36">
        <f t="shared" si="12"/>
        <v>1.6835016835016834</v>
      </c>
      <c r="E17" s="36">
        <f t="shared" si="12"/>
        <v>1.0101010101010102</v>
      </c>
      <c r="F17" s="36">
        <f t="shared" si="12"/>
        <v>10.85858585858586</v>
      </c>
      <c r="G17" s="36">
        <f t="shared" si="12"/>
        <v>34.680134680134678</v>
      </c>
      <c r="H17" s="36">
        <f t="shared" si="12"/>
        <v>33.838383838383841</v>
      </c>
      <c r="I17" s="36">
        <f t="shared" si="12"/>
        <v>6.5656565656565666</v>
      </c>
      <c r="J17" s="36">
        <f t="shared" si="12"/>
        <v>0</v>
      </c>
      <c r="K17" s="36">
        <f t="shared" si="12"/>
        <v>100</v>
      </c>
    </row>
    <row r="18" spans="1:11">
      <c r="A18" s="15" t="s">
        <v>326</v>
      </c>
      <c r="B18" s="36">
        <f>+B56/$K$56*100</f>
        <v>7.5440067057837386</v>
      </c>
      <c r="C18" s="36">
        <f t="shared" ref="C18:J18" si="13">+C56/$K$56*100</f>
        <v>13.495389773679801</v>
      </c>
      <c r="D18" s="36">
        <f t="shared" si="13"/>
        <v>0.33528918692372173</v>
      </c>
      <c r="E18" s="36">
        <f t="shared" si="13"/>
        <v>1.2573344509639564</v>
      </c>
      <c r="F18" s="36">
        <f t="shared" si="13"/>
        <v>15.590947191953058</v>
      </c>
      <c r="G18" s="36">
        <f t="shared" si="13"/>
        <v>26.906957250628665</v>
      </c>
      <c r="H18" s="36">
        <f t="shared" si="13"/>
        <v>27.409891031014251</v>
      </c>
      <c r="I18" s="36">
        <f t="shared" si="13"/>
        <v>7.4601844090528084</v>
      </c>
      <c r="J18" s="36">
        <f t="shared" si="13"/>
        <v>0</v>
      </c>
      <c r="K18" s="36">
        <f>+K56/$K$55*100</f>
        <v>100.4208754208754</v>
      </c>
    </row>
    <row r="19" spans="1:11">
      <c r="A19" s="15" t="s">
        <v>327</v>
      </c>
      <c r="B19" s="36">
        <f>+B57/$K$57*100</f>
        <v>9.4890510948905096</v>
      </c>
      <c r="C19" s="36">
        <f t="shared" ref="C19:K19" si="14">+C57/$K$57*100</f>
        <v>22.043795620437955</v>
      </c>
      <c r="D19" s="36">
        <f t="shared" si="14"/>
        <v>1.3868613138686132</v>
      </c>
      <c r="E19" s="36">
        <f t="shared" si="14"/>
        <v>0.51094890510948909</v>
      </c>
      <c r="F19" s="36">
        <f t="shared" si="14"/>
        <v>8.3941605839416056</v>
      </c>
      <c r="G19" s="36">
        <f t="shared" si="14"/>
        <v>29.56204379562044</v>
      </c>
      <c r="H19" s="36">
        <f t="shared" si="14"/>
        <v>21.021897810218977</v>
      </c>
      <c r="I19" s="36">
        <f t="shared" si="14"/>
        <v>7.5912408759124084</v>
      </c>
      <c r="J19" s="36">
        <f t="shared" si="14"/>
        <v>0</v>
      </c>
      <c r="K19" s="36">
        <f t="shared" si="14"/>
        <v>100</v>
      </c>
    </row>
    <row r="20" spans="1:11">
      <c r="A20" s="15" t="s">
        <v>328</v>
      </c>
      <c r="B20" s="36">
        <f>+B58/$K$58*100</f>
        <v>7.8539823008849554</v>
      </c>
      <c r="C20" s="36">
        <f t="shared" ref="C20:K20" si="15">+C58/$K$58*100</f>
        <v>27.101769911504427</v>
      </c>
      <c r="D20" s="36">
        <f t="shared" si="15"/>
        <v>0.44247787610619471</v>
      </c>
      <c r="E20" s="36">
        <f t="shared" si="15"/>
        <v>0.22123893805309736</v>
      </c>
      <c r="F20" s="36">
        <f t="shared" si="15"/>
        <v>10.674778761061948</v>
      </c>
      <c r="G20" s="36">
        <f t="shared" si="15"/>
        <v>27.04646017699115</v>
      </c>
      <c r="H20" s="36">
        <f t="shared" si="15"/>
        <v>20.13274336283186</v>
      </c>
      <c r="I20" s="36">
        <f t="shared" si="15"/>
        <v>6.5265486725663724</v>
      </c>
      <c r="J20" s="36">
        <f t="shared" si="15"/>
        <v>0</v>
      </c>
      <c r="K20" s="36">
        <f t="shared" si="15"/>
        <v>100</v>
      </c>
    </row>
    <row r="21" spans="1:11">
      <c r="A21" s="15" t="s">
        <v>329</v>
      </c>
      <c r="B21" s="36">
        <f>+B59/$K$59*100</f>
        <v>10.885167464114833</v>
      </c>
      <c r="C21" s="36">
        <f t="shared" ref="C21:K21" si="16">+C59/$K$59*100</f>
        <v>39.473684210526315</v>
      </c>
      <c r="D21" s="36">
        <f t="shared" si="16"/>
        <v>0.41866028708133973</v>
      </c>
      <c r="E21" s="36">
        <f t="shared" si="16"/>
        <v>0.77751196172248804</v>
      </c>
      <c r="F21" s="36">
        <f t="shared" si="16"/>
        <v>4.6650717703349285</v>
      </c>
      <c r="G21" s="36">
        <f t="shared" si="16"/>
        <v>19.437799043062203</v>
      </c>
      <c r="H21" s="36">
        <f t="shared" si="16"/>
        <v>19.617224880382775</v>
      </c>
      <c r="I21" s="36">
        <f t="shared" si="16"/>
        <v>4.7248803827751189</v>
      </c>
      <c r="J21" s="36">
        <f t="shared" si="16"/>
        <v>0</v>
      </c>
      <c r="K21" s="36">
        <f t="shared" si="16"/>
        <v>100</v>
      </c>
    </row>
    <row r="22" spans="1:11">
      <c r="A22" s="15" t="s">
        <v>330</v>
      </c>
      <c r="B22" s="36">
        <f>+B60/$K$60*100</f>
        <v>28.528269313767801</v>
      </c>
      <c r="C22" s="36">
        <f>+C60/$K$60*100</f>
        <v>36.210617177384549</v>
      </c>
      <c r="D22" s="36">
        <f t="shared" ref="D22:K22" si="17">+D60/$K$60*100</f>
        <v>4.3159257660768238E-2</v>
      </c>
      <c r="E22" s="36">
        <f t="shared" si="17"/>
        <v>0.5179110919292188</v>
      </c>
      <c r="F22" s="36">
        <f t="shared" si="17"/>
        <v>6.3012516184721621</v>
      </c>
      <c r="G22" s="36">
        <f t="shared" si="17"/>
        <v>12.73198100992663</v>
      </c>
      <c r="H22" s="36">
        <f t="shared" si="17"/>
        <v>12.818299525248166</v>
      </c>
      <c r="I22" s="36">
        <f t="shared" si="17"/>
        <v>2.7190332326283988</v>
      </c>
      <c r="J22" s="36">
        <f t="shared" si="17"/>
        <v>0.1294777729823047</v>
      </c>
      <c r="K22" s="36">
        <f t="shared" si="17"/>
        <v>100</v>
      </c>
    </row>
    <row r="23" spans="1:11">
      <c r="A23" s="15" t="s">
        <v>334</v>
      </c>
      <c r="B23" s="36">
        <f>+B61/$K$61*100</f>
        <v>21.713362068965516</v>
      </c>
      <c r="C23" s="36">
        <f t="shared" ref="C23:K23" si="18">+C61/$K$61*100</f>
        <v>41.163793103448278</v>
      </c>
      <c r="D23" s="36">
        <f t="shared" si="18"/>
        <v>1.9396551724137931</v>
      </c>
      <c r="E23" s="36">
        <f t="shared" si="18"/>
        <v>0.48491379310344829</v>
      </c>
      <c r="F23" s="36">
        <f t="shared" si="18"/>
        <v>5.387931034482758</v>
      </c>
      <c r="G23" s="36">
        <f t="shared" si="18"/>
        <v>11.853448275862069</v>
      </c>
      <c r="H23" s="36">
        <f t="shared" si="18"/>
        <v>13.685344827586206</v>
      </c>
      <c r="I23" s="36">
        <f t="shared" si="18"/>
        <v>3.771551724137931</v>
      </c>
      <c r="J23" s="36">
        <f t="shared" si="18"/>
        <v>0</v>
      </c>
      <c r="K23" s="36">
        <f t="shared" si="18"/>
        <v>100</v>
      </c>
    </row>
    <row r="24" spans="1:11">
      <c r="A24" s="15" t="s">
        <v>335</v>
      </c>
      <c r="B24" s="36">
        <f t="shared" ref="B24:K24" si="19">+B62/$K$62*100</f>
        <v>12.58790436005626</v>
      </c>
      <c r="C24" s="36">
        <f t="shared" si="19"/>
        <v>31.575246132208157</v>
      </c>
      <c r="D24" s="36">
        <f t="shared" si="19"/>
        <v>0.9142053445850914</v>
      </c>
      <c r="E24" s="36">
        <f t="shared" si="19"/>
        <v>1.7580872011251758</v>
      </c>
      <c r="F24" s="36">
        <f t="shared" si="19"/>
        <v>11.322081575246132</v>
      </c>
      <c r="G24" s="36">
        <f t="shared" si="19"/>
        <v>15.400843881856542</v>
      </c>
      <c r="H24" s="36">
        <f t="shared" si="19"/>
        <v>19.62025316455696</v>
      </c>
      <c r="I24" s="36">
        <f t="shared" si="19"/>
        <v>5.133614627285513</v>
      </c>
      <c r="J24" s="36">
        <f t="shared" si="19"/>
        <v>1.6877637130801686</v>
      </c>
      <c r="K24" s="36">
        <f t="shared" si="19"/>
        <v>100</v>
      </c>
    </row>
    <row r="25" spans="1:11">
      <c r="A25" s="15" t="s">
        <v>336</v>
      </c>
      <c r="B25" s="36">
        <f>+B63/$K$63*100</f>
        <v>6.9678407350689131</v>
      </c>
      <c r="C25" s="36">
        <f t="shared" ref="C25:J25" si="20">+C63/$K$63*100</f>
        <v>28.713629402756506</v>
      </c>
      <c r="D25" s="36">
        <f t="shared" si="20"/>
        <v>0.84226646248085757</v>
      </c>
      <c r="E25" s="36">
        <f t="shared" si="20"/>
        <v>0.15313935681470139</v>
      </c>
      <c r="F25" s="36">
        <f t="shared" si="20"/>
        <v>6.9678407350689131</v>
      </c>
      <c r="G25" s="36">
        <f t="shared" si="20"/>
        <v>22.588055130168453</v>
      </c>
      <c r="H25" s="36">
        <f t="shared" si="20"/>
        <v>26.033690658499236</v>
      </c>
      <c r="I25" s="36">
        <f t="shared" si="20"/>
        <v>7.7335375191424198</v>
      </c>
      <c r="J25" s="36">
        <f t="shared" si="20"/>
        <v>0</v>
      </c>
      <c r="K25" s="36">
        <f>+K63/$K$63*100</f>
        <v>100</v>
      </c>
    </row>
    <row r="26" spans="1:11">
      <c r="A26" s="15" t="s">
        <v>337</v>
      </c>
      <c r="B26" s="36">
        <f>+B64/$K$64*100</f>
        <v>18.537200504413619</v>
      </c>
      <c r="C26" s="36">
        <f t="shared" ref="C26:J26" si="21">+C64/$K$64*100</f>
        <v>34.237074401008826</v>
      </c>
      <c r="D26" s="36">
        <f t="shared" si="21"/>
        <v>0.18915510718789408</v>
      </c>
      <c r="E26" s="36">
        <f t="shared" si="21"/>
        <v>0.25220680958385877</v>
      </c>
      <c r="F26" s="36">
        <f t="shared" si="21"/>
        <v>8.0706179066834807</v>
      </c>
      <c r="G26" s="36">
        <f t="shared" si="21"/>
        <v>15.889029003783103</v>
      </c>
      <c r="H26" s="36">
        <f t="shared" si="21"/>
        <v>18.852459016393443</v>
      </c>
      <c r="I26" s="36">
        <f t="shared" si="21"/>
        <v>3.9722572509457756</v>
      </c>
      <c r="J26" s="36">
        <f t="shared" si="21"/>
        <v>0</v>
      </c>
      <c r="K26" s="36">
        <f>+K64/$K$64*100</f>
        <v>100</v>
      </c>
    </row>
    <row r="27" spans="1:11">
      <c r="A27" s="15" t="s">
        <v>338</v>
      </c>
      <c r="B27" s="36">
        <f>+B65/$K$65*100</f>
        <v>11.330798479087452</v>
      </c>
      <c r="C27" s="36">
        <f t="shared" ref="C27:K27" si="22">+C65/$K$65*100</f>
        <v>23.574144486692013</v>
      </c>
      <c r="D27" s="36">
        <f t="shared" si="22"/>
        <v>7.6045627376425853E-2</v>
      </c>
      <c r="E27" s="36">
        <f t="shared" si="22"/>
        <v>0.83650190114068435</v>
      </c>
      <c r="F27" s="36">
        <f t="shared" si="22"/>
        <v>10.570342205323193</v>
      </c>
      <c r="G27" s="36">
        <f t="shared" si="22"/>
        <v>28.669201520912544</v>
      </c>
      <c r="H27" s="36">
        <f t="shared" si="22"/>
        <v>21.140684410646386</v>
      </c>
      <c r="I27" s="36">
        <f t="shared" si="22"/>
        <v>3.8022813688212929</v>
      </c>
      <c r="J27" s="36">
        <f t="shared" si="22"/>
        <v>0</v>
      </c>
      <c r="K27" s="36">
        <f t="shared" si="22"/>
        <v>100</v>
      </c>
    </row>
    <row r="28" spans="1:11">
      <c r="A28" s="15" t="s">
        <v>339</v>
      </c>
      <c r="B28" s="36">
        <f>+B66/$K$66*100</f>
        <v>6.1938061938061937</v>
      </c>
      <c r="C28" s="36">
        <f t="shared" ref="C28:K28" si="23">+C66/$K$66*100</f>
        <v>22.477522477522477</v>
      </c>
      <c r="D28" s="36">
        <f t="shared" si="23"/>
        <v>0</v>
      </c>
      <c r="E28" s="36">
        <f t="shared" si="23"/>
        <v>2.5974025974025974</v>
      </c>
      <c r="F28" s="36">
        <f t="shared" si="23"/>
        <v>11.888111888111888</v>
      </c>
      <c r="G28" s="36">
        <f t="shared" si="23"/>
        <v>28.671328671328673</v>
      </c>
      <c r="H28" s="36">
        <f t="shared" si="23"/>
        <v>25.374625374625374</v>
      </c>
      <c r="I28" s="36">
        <f t="shared" si="23"/>
        <v>2.7972027972027971</v>
      </c>
      <c r="J28" s="36">
        <f t="shared" si="23"/>
        <v>0</v>
      </c>
      <c r="K28" s="36">
        <f t="shared" si="23"/>
        <v>100</v>
      </c>
    </row>
    <row r="29" spans="1:11">
      <c r="A29" s="15" t="s">
        <v>340</v>
      </c>
      <c r="B29" s="36">
        <f t="shared" ref="B29:K29" si="24">+B67/$K$67*100</f>
        <v>10.833333333333334</v>
      </c>
      <c r="C29" s="36">
        <f t="shared" si="24"/>
        <v>20.763888888888889</v>
      </c>
      <c r="D29" s="36">
        <f t="shared" si="24"/>
        <v>0.34722222222222221</v>
      </c>
      <c r="E29" s="36">
        <f t="shared" si="24"/>
        <v>0.55555555555555558</v>
      </c>
      <c r="F29" s="36">
        <f t="shared" si="24"/>
        <v>9.0972222222222214</v>
      </c>
      <c r="G29" s="36">
        <f t="shared" si="24"/>
        <v>25.347222222222221</v>
      </c>
      <c r="H29" s="36">
        <f t="shared" si="24"/>
        <v>26.597222222222221</v>
      </c>
      <c r="I29" s="36">
        <f t="shared" si="24"/>
        <v>6.4583333333333339</v>
      </c>
      <c r="J29" s="36">
        <f t="shared" si="24"/>
        <v>0</v>
      </c>
      <c r="K29" s="36">
        <f t="shared" si="24"/>
        <v>100</v>
      </c>
    </row>
    <row r="30" spans="1:11">
      <c r="A30" s="15" t="s">
        <v>341</v>
      </c>
      <c r="B30" s="36">
        <f t="shared" ref="B30:K30" si="25">+B68/$K$68*100</f>
        <v>10.565723793677204</v>
      </c>
      <c r="C30" s="36">
        <f t="shared" si="25"/>
        <v>22.712146422628951</v>
      </c>
      <c r="D30" s="36">
        <f t="shared" si="25"/>
        <v>0.16638935108153077</v>
      </c>
      <c r="E30" s="36">
        <f t="shared" si="25"/>
        <v>2.9950083194675541</v>
      </c>
      <c r="F30" s="36">
        <f t="shared" si="25"/>
        <v>10.898502495840265</v>
      </c>
      <c r="G30" s="36">
        <f t="shared" si="25"/>
        <v>27.620632279534107</v>
      </c>
      <c r="H30" s="36">
        <f t="shared" si="25"/>
        <v>22.046589018302829</v>
      </c>
      <c r="I30" s="36">
        <f t="shared" si="25"/>
        <v>2.9950083194675541</v>
      </c>
      <c r="J30" s="36">
        <f t="shared" si="25"/>
        <v>0</v>
      </c>
      <c r="K30" s="36">
        <f t="shared" si="25"/>
        <v>100</v>
      </c>
    </row>
    <row r="31" spans="1:11">
      <c r="A31" s="15" t="s">
        <v>342</v>
      </c>
      <c r="B31" s="36">
        <f t="shared" ref="B31:K31" si="26">+B69/$K$69*100</f>
        <v>11.307137129109863</v>
      </c>
      <c r="C31" s="36">
        <f t="shared" si="26"/>
        <v>27.024859663191659</v>
      </c>
      <c r="D31" s="36">
        <f t="shared" si="26"/>
        <v>0.24057738572574178</v>
      </c>
      <c r="E31" s="36">
        <f t="shared" si="26"/>
        <v>0.96230954290296711</v>
      </c>
      <c r="F31" s="36">
        <f t="shared" si="26"/>
        <v>8.7409783480352843</v>
      </c>
      <c r="G31" s="36">
        <f t="shared" si="26"/>
        <v>24.619085805934244</v>
      </c>
      <c r="H31" s="36">
        <f t="shared" si="26"/>
        <v>22.93504410585405</v>
      </c>
      <c r="I31" s="36">
        <f t="shared" si="26"/>
        <v>4.1700080192461906</v>
      </c>
      <c r="J31" s="36">
        <f t="shared" si="26"/>
        <v>0</v>
      </c>
      <c r="K31" s="36">
        <f t="shared" si="26"/>
        <v>100</v>
      </c>
    </row>
    <row r="32" spans="1:11">
      <c r="A32" s="53" t="s">
        <v>343</v>
      </c>
      <c r="B32" s="36">
        <f t="shared" ref="B32:J32" si="27">+B70/$K$70*100</f>
        <v>13.032089063523248</v>
      </c>
      <c r="C32" s="36">
        <f t="shared" si="27"/>
        <v>29.469548133595286</v>
      </c>
      <c r="D32" s="36">
        <f t="shared" si="27"/>
        <v>0.13097576948264572</v>
      </c>
      <c r="E32" s="36">
        <f t="shared" si="27"/>
        <v>0.65487884741322855</v>
      </c>
      <c r="F32" s="36">
        <f t="shared" si="27"/>
        <v>8.6444007858546161</v>
      </c>
      <c r="G32" s="36">
        <f t="shared" si="27"/>
        <v>20.170268500327442</v>
      </c>
      <c r="H32" s="36">
        <f t="shared" si="27"/>
        <v>23.117223313686967</v>
      </c>
      <c r="I32" s="36">
        <f t="shared" si="27"/>
        <v>4.7806155861165687</v>
      </c>
      <c r="J32" s="36">
        <f t="shared" si="27"/>
        <v>0</v>
      </c>
      <c r="K32" s="36">
        <f>+K70/$K$70*100</f>
        <v>100</v>
      </c>
    </row>
    <row r="33" spans="1:12">
      <c r="A33" s="53" t="s">
        <v>344</v>
      </c>
      <c r="B33" s="36">
        <f t="shared" ref="B33:J33" si="28">+B71/$K$71*100</f>
        <v>14.325685506435368</v>
      </c>
      <c r="C33" s="36">
        <f t="shared" si="28"/>
        <v>21.600447677672076</v>
      </c>
      <c r="D33" s="36">
        <f t="shared" si="28"/>
        <v>5.5959709009513157E-2</v>
      </c>
      <c r="E33" s="36">
        <f t="shared" si="28"/>
        <v>0.55959709009513148</v>
      </c>
      <c r="F33" s="36">
        <f t="shared" si="28"/>
        <v>6.8270844991606046</v>
      </c>
      <c r="G33" s="36">
        <f t="shared" si="28"/>
        <v>22.831561275881366</v>
      </c>
      <c r="H33" s="36">
        <f t="shared" si="28"/>
        <v>27.644096250699494</v>
      </c>
      <c r="I33" s="36">
        <f t="shared" si="28"/>
        <v>6.1555679910464463</v>
      </c>
      <c r="J33" s="36">
        <f t="shared" si="28"/>
        <v>0</v>
      </c>
      <c r="K33" s="36">
        <f>+K71/$K$71*100</f>
        <v>100</v>
      </c>
    </row>
    <row r="34" spans="1:12">
      <c r="A34" s="53" t="s">
        <v>387</v>
      </c>
      <c r="B34" s="36">
        <v>16</v>
      </c>
      <c r="C34" s="36">
        <v>21</v>
      </c>
      <c r="D34" s="36">
        <v>0</v>
      </c>
      <c r="E34" s="36">
        <v>0</v>
      </c>
      <c r="F34" s="36">
        <v>7</v>
      </c>
      <c r="G34" s="36">
        <v>24</v>
      </c>
      <c r="H34" s="36">
        <v>25</v>
      </c>
      <c r="I34" s="36">
        <v>7</v>
      </c>
      <c r="J34" s="36">
        <v>0</v>
      </c>
      <c r="K34" s="36">
        <f>SUM(B34:J34)</f>
        <v>100</v>
      </c>
      <c r="L34" s="1"/>
    </row>
    <row r="35" spans="1:12">
      <c r="A35" s="53" t="s">
        <v>388</v>
      </c>
      <c r="B35" s="36">
        <v>20</v>
      </c>
      <c r="C35" s="36">
        <v>18.5</v>
      </c>
      <c r="D35" s="36">
        <v>0</v>
      </c>
      <c r="E35" s="36">
        <v>0.5</v>
      </c>
      <c r="F35" s="36">
        <v>8.5</v>
      </c>
      <c r="G35" s="36">
        <v>22</v>
      </c>
      <c r="H35" s="36">
        <v>25</v>
      </c>
      <c r="I35" s="36">
        <v>5</v>
      </c>
      <c r="J35" s="36">
        <v>0</v>
      </c>
      <c r="K35" s="36">
        <f>SUM(B35:J35)</f>
        <v>99.5</v>
      </c>
    </row>
    <row r="36" spans="1:12">
      <c r="A36" s="53" t="s">
        <v>389</v>
      </c>
      <c r="B36" s="36">
        <v>12</v>
      </c>
      <c r="C36" s="36">
        <v>19</v>
      </c>
      <c r="D36" s="36">
        <v>1</v>
      </c>
      <c r="E36" s="36">
        <v>1</v>
      </c>
      <c r="F36" s="36">
        <v>11</v>
      </c>
      <c r="G36" s="36">
        <v>27</v>
      </c>
      <c r="H36" s="36">
        <v>26</v>
      </c>
      <c r="I36" s="36">
        <v>3</v>
      </c>
      <c r="J36" s="36">
        <v>0</v>
      </c>
      <c r="K36" s="36">
        <v>100</v>
      </c>
    </row>
    <row r="37" spans="1:12">
      <c r="A37" s="53" t="s">
        <v>390</v>
      </c>
      <c r="B37" s="36">
        <v>17</v>
      </c>
      <c r="C37" s="36">
        <v>21</v>
      </c>
      <c r="D37" s="36">
        <v>1</v>
      </c>
      <c r="E37" s="36">
        <v>1</v>
      </c>
      <c r="F37" s="36">
        <v>11</v>
      </c>
      <c r="G37" s="36">
        <v>26</v>
      </c>
      <c r="H37" s="36">
        <v>20</v>
      </c>
      <c r="I37" s="36">
        <v>3</v>
      </c>
      <c r="J37" s="36">
        <v>0</v>
      </c>
      <c r="K37" s="36">
        <v>100</v>
      </c>
    </row>
    <row r="38" spans="1:12">
      <c r="A38" s="15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2">
      <c r="A39" s="15" t="s">
        <v>391</v>
      </c>
      <c r="B39" s="36">
        <f>+B77/$K$77*100</f>
        <v>11.319674945633512</v>
      </c>
      <c r="C39" s="36">
        <f t="shared" ref="C39:J39" si="29">+C77/$K$77*100</f>
        <v>18.662012132310863</v>
      </c>
      <c r="D39" s="36">
        <f t="shared" si="29"/>
        <v>0.49025218419747435</v>
      </c>
      <c r="E39" s="36">
        <f t="shared" si="29"/>
        <v>1.5852123154400826</v>
      </c>
      <c r="F39" s="36">
        <f t="shared" si="29"/>
        <v>14.060890465834955</v>
      </c>
      <c r="G39" s="36">
        <f t="shared" si="29"/>
        <v>25.06199687154248</v>
      </c>
      <c r="H39" s="36">
        <f t="shared" si="29"/>
        <v>23.398573118156499</v>
      </c>
      <c r="I39" s="36">
        <f t="shared" si="29"/>
        <v>5.1257105795276789</v>
      </c>
      <c r="J39" s="36">
        <f t="shared" si="29"/>
        <v>0.29567738735645338</v>
      </c>
      <c r="K39" s="36">
        <f>+K77/$K$77*100</f>
        <v>100</v>
      </c>
    </row>
    <row r="41" spans="1:12" ht="12.95">
      <c r="A41" s="3" t="s">
        <v>392</v>
      </c>
    </row>
    <row r="43" spans="1:12" ht="12.95">
      <c r="A43" s="8"/>
      <c r="B43" s="9" t="s">
        <v>377</v>
      </c>
      <c r="C43" s="9" t="s">
        <v>378</v>
      </c>
      <c r="D43" s="9" t="s">
        <v>379</v>
      </c>
      <c r="E43" s="9" t="s">
        <v>380</v>
      </c>
      <c r="F43" s="9" t="s">
        <v>381</v>
      </c>
      <c r="G43" s="9" t="s">
        <v>382</v>
      </c>
      <c r="H43" s="9" t="s">
        <v>383</v>
      </c>
      <c r="I43" s="9" t="s">
        <v>384</v>
      </c>
      <c r="J43" s="9" t="s">
        <v>385</v>
      </c>
      <c r="K43" s="9" t="s">
        <v>81</v>
      </c>
    </row>
    <row r="44" spans="1:12">
      <c r="A44" s="28" t="s">
        <v>314</v>
      </c>
      <c r="B44" s="16">
        <v>360</v>
      </c>
      <c r="C44" s="16">
        <v>131</v>
      </c>
      <c r="D44" s="16">
        <v>1</v>
      </c>
      <c r="E44" s="16">
        <v>158</v>
      </c>
      <c r="F44" s="16">
        <v>559</v>
      </c>
      <c r="G44" s="16">
        <v>474</v>
      </c>
      <c r="H44" s="16">
        <v>148</v>
      </c>
      <c r="I44" s="16">
        <v>15</v>
      </c>
      <c r="J44" s="16">
        <v>0</v>
      </c>
      <c r="K44" s="16">
        <f t="shared" ref="K44:K75" si="30">SUM(B44:J44)</f>
        <v>1846</v>
      </c>
    </row>
    <row r="45" spans="1:12">
      <c r="A45" s="28" t="s">
        <v>315</v>
      </c>
      <c r="B45" s="16">
        <v>258</v>
      </c>
      <c r="C45" s="16">
        <v>104</v>
      </c>
      <c r="D45" s="16">
        <v>0</v>
      </c>
      <c r="E45" s="16">
        <v>144</v>
      </c>
      <c r="F45" s="16">
        <v>699</v>
      </c>
      <c r="G45" s="16">
        <v>547</v>
      </c>
      <c r="H45" s="16">
        <v>243</v>
      </c>
      <c r="I45" s="16">
        <v>24</v>
      </c>
      <c r="J45" s="16">
        <v>0</v>
      </c>
      <c r="K45" s="16">
        <f t="shared" si="30"/>
        <v>2019</v>
      </c>
    </row>
    <row r="46" spans="1:12">
      <c r="A46" s="28" t="s">
        <v>316</v>
      </c>
      <c r="B46" s="16">
        <v>90</v>
      </c>
      <c r="C46" s="16">
        <v>117</v>
      </c>
      <c r="D46" s="16">
        <v>4</v>
      </c>
      <c r="E46" s="16">
        <v>61</v>
      </c>
      <c r="F46" s="16">
        <v>463</v>
      </c>
      <c r="G46" s="16">
        <v>421</v>
      </c>
      <c r="H46" s="16">
        <v>280</v>
      </c>
      <c r="I46" s="16">
        <v>36</v>
      </c>
      <c r="J46" s="16">
        <v>0</v>
      </c>
      <c r="K46" s="16">
        <f t="shared" si="30"/>
        <v>1472</v>
      </c>
    </row>
    <row r="47" spans="1:12">
      <c r="A47" s="28" t="s">
        <v>317</v>
      </c>
      <c r="B47" s="16">
        <v>124</v>
      </c>
      <c r="C47" s="16">
        <v>133</v>
      </c>
      <c r="D47" s="16">
        <v>7</v>
      </c>
      <c r="E47" s="16">
        <v>68</v>
      </c>
      <c r="F47" s="16">
        <v>458</v>
      </c>
      <c r="G47" s="16">
        <v>488</v>
      </c>
      <c r="H47" s="16">
        <v>458</v>
      </c>
      <c r="I47" s="16">
        <v>47</v>
      </c>
      <c r="J47" s="16">
        <v>25</v>
      </c>
      <c r="K47" s="16">
        <f t="shared" si="30"/>
        <v>1808</v>
      </c>
    </row>
    <row r="48" spans="1:12">
      <c r="A48" s="28" t="s">
        <v>318</v>
      </c>
      <c r="B48" s="16">
        <v>71</v>
      </c>
      <c r="C48" s="16">
        <v>50</v>
      </c>
      <c r="D48" s="16">
        <v>0</v>
      </c>
      <c r="E48" s="16">
        <v>47</v>
      </c>
      <c r="F48" s="16">
        <v>545</v>
      </c>
      <c r="G48" s="16">
        <v>549</v>
      </c>
      <c r="H48" s="16">
        <v>444</v>
      </c>
      <c r="I48" s="16">
        <v>84</v>
      </c>
      <c r="J48" s="16">
        <v>95</v>
      </c>
      <c r="K48" s="16">
        <f t="shared" si="30"/>
        <v>1885</v>
      </c>
    </row>
    <row r="49" spans="1:11">
      <c r="A49" s="28" t="s">
        <v>319</v>
      </c>
      <c r="B49" s="16">
        <v>75</v>
      </c>
      <c r="C49" s="16">
        <v>98</v>
      </c>
      <c r="D49" s="16">
        <v>0</v>
      </c>
      <c r="E49" s="16">
        <v>11</v>
      </c>
      <c r="F49" s="16">
        <v>431</v>
      </c>
      <c r="G49" s="16">
        <v>555</v>
      </c>
      <c r="H49" s="16">
        <v>454</v>
      </c>
      <c r="I49" s="16">
        <v>75</v>
      </c>
      <c r="J49" s="16">
        <v>0</v>
      </c>
      <c r="K49" s="16">
        <f t="shared" si="30"/>
        <v>1699</v>
      </c>
    </row>
    <row r="50" spans="1:11">
      <c r="A50" s="28" t="s">
        <v>320</v>
      </c>
      <c r="B50" s="16">
        <v>22</v>
      </c>
      <c r="C50" s="16">
        <v>20</v>
      </c>
      <c r="D50" s="16">
        <v>18</v>
      </c>
      <c r="E50" s="16">
        <v>21</v>
      </c>
      <c r="F50" s="16">
        <v>260</v>
      </c>
      <c r="G50" s="16">
        <v>445</v>
      </c>
      <c r="H50" s="16">
        <v>665</v>
      </c>
      <c r="I50" s="16">
        <v>78</v>
      </c>
      <c r="J50" s="16">
        <v>0</v>
      </c>
      <c r="K50" s="16">
        <f t="shared" si="30"/>
        <v>1529</v>
      </c>
    </row>
    <row r="51" spans="1:11">
      <c r="A51" s="28" t="s">
        <v>321</v>
      </c>
      <c r="B51" s="16">
        <v>8</v>
      </c>
      <c r="C51" s="16">
        <v>64</v>
      </c>
      <c r="D51" s="16">
        <v>21</v>
      </c>
      <c r="E51" s="16">
        <v>15</v>
      </c>
      <c r="F51" s="16">
        <v>244</v>
      </c>
      <c r="G51" s="16">
        <v>426</v>
      </c>
      <c r="H51" s="16">
        <v>585</v>
      </c>
      <c r="I51" s="16">
        <v>119</v>
      </c>
      <c r="J51" s="16">
        <v>0</v>
      </c>
      <c r="K51" s="16">
        <f t="shared" si="30"/>
        <v>1482</v>
      </c>
    </row>
    <row r="52" spans="1:11">
      <c r="A52" s="28" t="s">
        <v>322</v>
      </c>
      <c r="B52" s="16">
        <v>36</v>
      </c>
      <c r="C52" s="16">
        <v>97</v>
      </c>
      <c r="D52" s="16">
        <v>21</v>
      </c>
      <c r="E52" s="16">
        <v>11</v>
      </c>
      <c r="F52" s="16">
        <v>206</v>
      </c>
      <c r="G52" s="16">
        <v>443</v>
      </c>
      <c r="H52" s="16">
        <v>496</v>
      </c>
      <c r="I52" s="16">
        <v>185</v>
      </c>
      <c r="J52" s="16">
        <v>0</v>
      </c>
      <c r="K52" s="16">
        <f t="shared" si="30"/>
        <v>1495</v>
      </c>
    </row>
    <row r="53" spans="1:11">
      <c r="A53" s="28" t="s">
        <v>323</v>
      </c>
      <c r="B53" s="16">
        <v>99</v>
      </c>
      <c r="C53" s="16">
        <v>39</v>
      </c>
      <c r="D53" s="16">
        <v>0</v>
      </c>
      <c r="E53" s="16">
        <v>28</v>
      </c>
      <c r="F53" s="16">
        <v>279</v>
      </c>
      <c r="G53" s="16">
        <v>487</v>
      </c>
      <c r="H53" s="16">
        <v>384</v>
      </c>
      <c r="I53" s="16">
        <v>219</v>
      </c>
      <c r="J53" s="16">
        <v>0</v>
      </c>
      <c r="K53" s="16">
        <f t="shared" si="30"/>
        <v>1535</v>
      </c>
    </row>
    <row r="54" spans="1:11">
      <c r="A54" s="28" t="s">
        <v>324</v>
      </c>
      <c r="B54" s="16">
        <v>20</v>
      </c>
      <c r="C54" s="16">
        <v>103</v>
      </c>
      <c r="D54" s="16">
        <v>3</v>
      </c>
      <c r="E54" s="16">
        <v>0</v>
      </c>
      <c r="F54" s="16">
        <v>145</v>
      </c>
      <c r="G54" s="16">
        <v>412</v>
      </c>
      <c r="H54" s="16">
        <v>408</v>
      </c>
      <c r="I54" s="16">
        <v>143</v>
      </c>
      <c r="J54" s="16">
        <v>0</v>
      </c>
      <c r="K54" s="16">
        <f t="shared" si="30"/>
        <v>1234</v>
      </c>
    </row>
    <row r="55" spans="1:11">
      <c r="A55" s="28" t="s">
        <v>325</v>
      </c>
      <c r="B55" s="16">
        <v>8</v>
      </c>
      <c r="C55" s="16">
        <v>127</v>
      </c>
      <c r="D55" s="16">
        <v>20</v>
      </c>
      <c r="E55" s="16">
        <v>12</v>
      </c>
      <c r="F55" s="16">
        <v>129</v>
      </c>
      <c r="G55" s="16">
        <v>412</v>
      </c>
      <c r="H55" s="16">
        <v>402</v>
      </c>
      <c r="I55" s="16">
        <v>78</v>
      </c>
      <c r="J55" s="16">
        <v>0</v>
      </c>
      <c r="K55" s="16">
        <f t="shared" si="30"/>
        <v>1188</v>
      </c>
    </row>
    <row r="56" spans="1:11">
      <c r="A56" s="28" t="s">
        <v>326</v>
      </c>
      <c r="B56" s="16">
        <v>90</v>
      </c>
      <c r="C56" s="16">
        <v>161</v>
      </c>
      <c r="D56" s="16">
        <v>4</v>
      </c>
      <c r="E56" s="16">
        <v>15</v>
      </c>
      <c r="F56" s="16">
        <v>186</v>
      </c>
      <c r="G56" s="16">
        <v>321</v>
      </c>
      <c r="H56" s="16">
        <v>327</v>
      </c>
      <c r="I56" s="16">
        <v>89</v>
      </c>
      <c r="J56" s="16">
        <v>0</v>
      </c>
      <c r="K56" s="16">
        <f t="shared" si="30"/>
        <v>1193</v>
      </c>
    </row>
    <row r="57" spans="1:11">
      <c r="A57" s="28" t="s">
        <v>327</v>
      </c>
      <c r="B57" s="16">
        <v>130</v>
      </c>
      <c r="C57" s="16">
        <v>302</v>
      </c>
      <c r="D57" s="16">
        <v>19</v>
      </c>
      <c r="E57" s="16">
        <v>7</v>
      </c>
      <c r="F57" s="16">
        <v>115</v>
      </c>
      <c r="G57" s="16">
        <v>405</v>
      </c>
      <c r="H57" s="16">
        <v>288</v>
      </c>
      <c r="I57" s="16">
        <v>104</v>
      </c>
      <c r="J57" s="16">
        <v>0</v>
      </c>
      <c r="K57" s="16">
        <f t="shared" si="30"/>
        <v>1370</v>
      </c>
    </row>
    <row r="58" spans="1:11">
      <c r="A58" s="28" t="s">
        <v>328</v>
      </c>
      <c r="B58" s="16">
        <v>142</v>
      </c>
      <c r="C58" s="16">
        <v>490</v>
      </c>
      <c r="D58" s="16">
        <v>8</v>
      </c>
      <c r="E58" s="16">
        <v>4</v>
      </c>
      <c r="F58" s="16">
        <v>193</v>
      </c>
      <c r="G58" s="16">
        <v>489</v>
      </c>
      <c r="H58" s="16">
        <v>364</v>
      </c>
      <c r="I58" s="16">
        <v>118</v>
      </c>
      <c r="J58" s="16">
        <v>0</v>
      </c>
      <c r="K58" s="16">
        <f t="shared" si="30"/>
        <v>1808</v>
      </c>
    </row>
    <row r="59" spans="1:11">
      <c r="A59" s="15" t="s">
        <v>329</v>
      </c>
      <c r="B59" s="16">
        <v>182</v>
      </c>
      <c r="C59" s="16">
        <v>660</v>
      </c>
      <c r="D59" s="16">
        <v>7</v>
      </c>
      <c r="E59" s="16">
        <v>13</v>
      </c>
      <c r="F59" s="16">
        <v>78</v>
      </c>
      <c r="G59" s="16">
        <v>325</v>
      </c>
      <c r="H59" s="16">
        <v>328</v>
      </c>
      <c r="I59" s="16">
        <v>79</v>
      </c>
      <c r="J59" s="16">
        <v>0</v>
      </c>
      <c r="K59" s="16">
        <f t="shared" si="30"/>
        <v>1672</v>
      </c>
    </row>
    <row r="60" spans="1:11">
      <c r="A60" s="15" t="s">
        <v>330</v>
      </c>
      <c r="B60" s="16">
        <v>661</v>
      </c>
      <c r="C60" s="16">
        <v>839</v>
      </c>
      <c r="D60" s="16">
        <v>1</v>
      </c>
      <c r="E60" s="16">
        <v>12</v>
      </c>
      <c r="F60" s="16">
        <v>146</v>
      </c>
      <c r="G60" s="16">
        <v>295</v>
      </c>
      <c r="H60" s="16">
        <v>297</v>
      </c>
      <c r="I60" s="16">
        <v>63</v>
      </c>
      <c r="J60" s="16">
        <v>3</v>
      </c>
      <c r="K60" s="16">
        <f t="shared" si="30"/>
        <v>2317</v>
      </c>
    </row>
    <row r="61" spans="1:11">
      <c r="A61" s="15" t="s">
        <v>334</v>
      </c>
      <c r="B61" s="16">
        <v>403</v>
      </c>
      <c r="C61" s="16">
        <v>764</v>
      </c>
      <c r="D61" s="16">
        <v>36</v>
      </c>
      <c r="E61" s="16">
        <v>9</v>
      </c>
      <c r="F61" s="16">
        <v>100</v>
      </c>
      <c r="G61" s="16">
        <v>220</v>
      </c>
      <c r="H61" s="16">
        <v>254</v>
      </c>
      <c r="I61" s="16">
        <v>70</v>
      </c>
      <c r="J61" s="16">
        <v>0</v>
      </c>
      <c r="K61" s="16">
        <f t="shared" si="30"/>
        <v>1856</v>
      </c>
    </row>
    <row r="62" spans="1:11">
      <c r="A62" s="15" t="s">
        <v>335</v>
      </c>
      <c r="B62" s="16">
        <v>179</v>
      </c>
      <c r="C62" s="16">
        <v>449</v>
      </c>
      <c r="D62" s="16">
        <v>13</v>
      </c>
      <c r="E62" s="16">
        <v>25</v>
      </c>
      <c r="F62" s="16">
        <v>161</v>
      </c>
      <c r="G62" s="16">
        <v>219</v>
      </c>
      <c r="H62" s="16">
        <v>279</v>
      </c>
      <c r="I62" s="16">
        <v>73</v>
      </c>
      <c r="J62" s="16">
        <v>24</v>
      </c>
      <c r="K62" s="16">
        <f t="shared" si="30"/>
        <v>1422</v>
      </c>
    </row>
    <row r="63" spans="1:11">
      <c r="A63" s="15" t="s">
        <v>336</v>
      </c>
      <c r="B63" s="16">
        <v>91</v>
      </c>
      <c r="C63" s="16">
        <v>375</v>
      </c>
      <c r="D63" s="16">
        <v>11</v>
      </c>
      <c r="E63" s="16">
        <v>2</v>
      </c>
      <c r="F63" s="16">
        <v>91</v>
      </c>
      <c r="G63" s="16">
        <v>295</v>
      </c>
      <c r="H63" s="16">
        <v>340</v>
      </c>
      <c r="I63" s="16">
        <v>101</v>
      </c>
      <c r="J63" s="16">
        <v>0</v>
      </c>
      <c r="K63" s="16">
        <f t="shared" si="30"/>
        <v>1306</v>
      </c>
    </row>
    <row r="64" spans="1:11">
      <c r="A64" s="15" t="s">
        <v>337</v>
      </c>
      <c r="B64" s="16">
        <v>294</v>
      </c>
      <c r="C64" s="16">
        <v>543</v>
      </c>
      <c r="D64" s="16">
        <v>3</v>
      </c>
      <c r="E64" s="16">
        <v>4</v>
      </c>
      <c r="F64" s="16">
        <v>128</v>
      </c>
      <c r="G64" s="16">
        <v>252</v>
      </c>
      <c r="H64" s="16">
        <v>299</v>
      </c>
      <c r="I64" s="16">
        <v>63</v>
      </c>
      <c r="J64" s="16">
        <v>0</v>
      </c>
      <c r="K64" s="16">
        <f t="shared" si="30"/>
        <v>1586</v>
      </c>
    </row>
    <row r="65" spans="1:11">
      <c r="A65" s="15" t="s">
        <v>338</v>
      </c>
      <c r="B65" s="16">
        <v>149</v>
      </c>
      <c r="C65" s="16">
        <v>310</v>
      </c>
      <c r="D65" s="16">
        <v>1</v>
      </c>
      <c r="E65" s="16">
        <v>11</v>
      </c>
      <c r="F65" s="16">
        <v>139</v>
      </c>
      <c r="G65" s="16">
        <v>377</v>
      </c>
      <c r="H65" s="16">
        <v>278</v>
      </c>
      <c r="I65" s="16">
        <v>50</v>
      </c>
      <c r="J65" s="16">
        <v>0</v>
      </c>
      <c r="K65" s="16">
        <f t="shared" si="30"/>
        <v>1315</v>
      </c>
    </row>
    <row r="66" spans="1:11">
      <c r="A66" s="15" t="s">
        <v>339</v>
      </c>
      <c r="B66" s="16">
        <v>62</v>
      </c>
      <c r="C66" s="16">
        <v>225</v>
      </c>
      <c r="D66" s="16">
        <v>0</v>
      </c>
      <c r="E66" s="16">
        <v>26</v>
      </c>
      <c r="F66" s="16">
        <v>119</v>
      </c>
      <c r="G66" s="16">
        <v>287</v>
      </c>
      <c r="H66" s="16">
        <v>254</v>
      </c>
      <c r="I66" s="16">
        <v>28</v>
      </c>
      <c r="J66" s="16">
        <v>0</v>
      </c>
      <c r="K66" s="16">
        <f t="shared" si="30"/>
        <v>1001</v>
      </c>
    </row>
    <row r="67" spans="1:11">
      <c r="A67" s="15" t="s">
        <v>340</v>
      </c>
      <c r="B67" s="16">
        <v>156</v>
      </c>
      <c r="C67" s="16">
        <v>299</v>
      </c>
      <c r="D67" s="16">
        <v>5</v>
      </c>
      <c r="E67" s="16">
        <v>8</v>
      </c>
      <c r="F67" s="16">
        <v>131</v>
      </c>
      <c r="G67" s="16">
        <v>365</v>
      </c>
      <c r="H67" s="16">
        <v>383</v>
      </c>
      <c r="I67" s="16">
        <v>93</v>
      </c>
      <c r="J67" s="16">
        <v>0</v>
      </c>
      <c r="K67" s="16">
        <f t="shared" si="30"/>
        <v>1440</v>
      </c>
    </row>
    <row r="68" spans="1:11">
      <c r="A68" s="15" t="s">
        <v>341</v>
      </c>
      <c r="B68" s="16">
        <v>127</v>
      </c>
      <c r="C68" s="16">
        <v>273</v>
      </c>
      <c r="D68" s="16">
        <v>2</v>
      </c>
      <c r="E68" s="16">
        <v>36</v>
      </c>
      <c r="F68" s="16">
        <v>131</v>
      </c>
      <c r="G68" s="16">
        <v>332</v>
      </c>
      <c r="H68" s="16">
        <v>265</v>
      </c>
      <c r="I68" s="16">
        <v>36</v>
      </c>
      <c r="J68" s="16">
        <v>0</v>
      </c>
      <c r="K68" s="16">
        <f t="shared" si="30"/>
        <v>1202</v>
      </c>
    </row>
    <row r="69" spans="1:11">
      <c r="A69" s="53" t="s">
        <v>342</v>
      </c>
      <c r="B69" s="16">
        <v>141</v>
      </c>
      <c r="C69" s="16">
        <v>337</v>
      </c>
      <c r="D69" s="16">
        <v>3</v>
      </c>
      <c r="E69" s="16">
        <v>12</v>
      </c>
      <c r="F69" s="16">
        <v>109</v>
      </c>
      <c r="G69" s="16">
        <v>307</v>
      </c>
      <c r="H69" s="16">
        <v>286</v>
      </c>
      <c r="I69" s="16">
        <v>52</v>
      </c>
      <c r="J69" s="16">
        <v>0</v>
      </c>
      <c r="K69" s="16">
        <f t="shared" si="30"/>
        <v>1247</v>
      </c>
    </row>
    <row r="70" spans="1:11">
      <c r="A70" s="53" t="s">
        <v>343</v>
      </c>
      <c r="B70" s="16">
        <v>199</v>
      </c>
      <c r="C70" s="16">
        <v>450</v>
      </c>
      <c r="D70" s="16">
        <v>2</v>
      </c>
      <c r="E70" s="16">
        <v>10</v>
      </c>
      <c r="F70" s="16">
        <v>132</v>
      </c>
      <c r="G70" s="16">
        <v>308</v>
      </c>
      <c r="H70" s="16">
        <v>353</v>
      </c>
      <c r="I70" s="16">
        <v>73</v>
      </c>
      <c r="J70" s="16">
        <v>0</v>
      </c>
      <c r="K70" s="16">
        <f t="shared" si="30"/>
        <v>1527</v>
      </c>
    </row>
    <row r="71" spans="1:11">
      <c r="A71" s="15" t="s">
        <v>344</v>
      </c>
      <c r="B71" s="16">
        <v>256</v>
      </c>
      <c r="C71" s="16">
        <v>386</v>
      </c>
      <c r="D71" s="16">
        <v>1</v>
      </c>
      <c r="E71" s="16">
        <v>10</v>
      </c>
      <c r="F71" s="16">
        <v>122</v>
      </c>
      <c r="G71" s="16">
        <v>408</v>
      </c>
      <c r="H71" s="16">
        <v>494</v>
      </c>
      <c r="I71" s="16">
        <v>110</v>
      </c>
      <c r="J71" s="16">
        <v>0</v>
      </c>
      <c r="K71" s="16">
        <f t="shared" si="30"/>
        <v>1787</v>
      </c>
    </row>
    <row r="72" spans="1:11">
      <c r="A72" s="53" t="s">
        <v>387</v>
      </c>
      <c r="B72" s="16">
        <v>327</v>
      </c>
      <c r="C72" s="16">
        <v>449</v>
      </c>
      <c r="D72" s="16">
        <v>6</v>
      </c>
      <c r="E72" s="16">
        <v>9</v>
      </c>
      <c r="F72" s="16">
        <v>147</v>
      </c>
      <c r="G72" s="16">
        <v>492</v>
      </c>
      <c r="H72" s="16">
        <v>559</v>
      </c>
      <c r="I72" s="16">
        <v>101</v>
      </c>
      <c r="J72" s="16">
        <v>0</v>
      </c>
      <c r="K72" s="16">
        <f t="shared" si="30"/>
        <v>2090</v>
      </c>
    </row>
    <row r="73" spans="1:11">
      <c r="A73" s="53" t="s">
        <v>388</v>
      </c>
      <c r="B73" s="16">
        <v>403</v>
      </c>
      <c r="C73" s="16">
        <v>369</v>
      </c>
      <c r="D73" s="16">
        <v>0</v>
      </c>
      <c r="E73" s="16">
        <v>9</v>
      </c>
      <c r="F73" s="16">
        <v>169</v>
      </c>
      <c r="G73" s="16">
        <v>438</v>
      </c>
      <c r="H73" s="16">
        <v>494</v>
      </c>
      <c r="I73" s="16">
        <v>111</v>
      </c>
      <c r="J73" s="16">
        <v>0</v>
      </c>
      <c r="K73" s="16">
        <f t="shared" si="30"/>
        <v>1993</v>
      </c>
    </row>
    <row r="74" spans="1:11">
      <c r="A74" s="53" t="s">
        <v>389</v>
      </c>
      <c r="B74" s="16">
        <v>237</v>
      </c>
      <c r="C74" s="16">
        <v>380</v>
      </c>
      <c r="D74" s="16">
        <v>10</v>
      </c>
      <c r="E74" s="16">
        <v>16</v>
      </c>
      <c r="F74" s="16">
        <v>211</v>
      </c>
      <c r="G74" s="16">
        <v>551</v>
      </c>
      <c r="H74" s="16">
        <v>523</v>
      </c>
      <c r="I74" s="16">
        <v>69</v>
      </c>
      <c r="J74" s="16">
        <v>8</v>
      </c>
      <c r="K74" s="16">
        <f t="shared" si="30"/>
        <v>2005</v>
      </c>
    </row>
    <row r="75" spans="1:11">
      <c r="A75" s="53" t="s">
        <v>390</v>
      </c>
      <c r="B75" s="16">
        <v>534</v>
      </c>
      <c r="C75" s="16">
        <v>639</v>
      </c>
      <c r="D75" s="16">
        <v>30</v>
      </c>
      <c r="E75" s="16">
        <v>17</v>
      </c>
      <c r="F75" s="16">
        <v>345</v>
      </c>
      <c r="G75" s="16">
        <v>793</v>
      </c>
      <c r="H75" s="16">
        <v>634</v>
      </c>
      <c r="I75" s="16">
        <v>101</v>
      </c>
      <c r="J75" s="16">
        <v>0</v>
      </c>
      <c r="K75" s="16">
        <f t="shared" si="30"/>
        <v>3093</v>
      </c>
    </row>
    <row r="76" spans="1:11">
      <c r="A76" s="15"/>
      <c r="B76" s="16"/>
      <c r="C76" s="16"/>
      <c r="D76" s="16"/>
      <c r="E76" s="16"/>
      <c r="F76" s="16"/>
      <c r="G76" s="16"/>
      <c r="H76" s="16"/>
      <c r="I76" s="16"/>
      <c r="J76" s="16"/>
      <c r="K76" s="16"/>
    </row>
    <row r="77" spans="1:11">
      <c r="A77" s="28" t="s">
        <v>391</v>
      </c>
      <c r="B77" s="36">
        <f t="shared" ref="B77:J77" si="31">SUM(B44:B75)/32</f>
        <v>185.4375</v>
      </c>
      <c r="C77" s="36">
        <f t="shared" si="31"/>
        <v>305.71875</v>
      </c>
      <c r="D77" s="36">
        <f t="shared" si="31"/>
        <v>8.03125</v>
      </c>
      <c r="E77" s="36">
        <f t="shared" si="31"/>
        <v>25.96875</v>
      </c>
      <c r="F77" s="36">
        <f t="shared" si="31"/>
        <v>230.34375</v>
      </c>
      <c r="G77" s="36">
        <f t="shared" si="31"/>
        <v>410.5625</v>
      </c>
      <c r="H77" s="36">
        <f t="shared" si="31"/>
        <v>383.3125</v>
      </c>
      <c r="I77" s="36">
        <f t="shared" si="31"/>
        <v>83.96875</v>
      </c>
      <c r="J77" s="36">
        <f t="shared" si="31"/>
        <v>4.84375</v>
      </c>
      <c r="K77" s="36">
        <f>SUM(K44:K75)/32</f>
        <v>1638.1875</v>
      </c>
    </row>
    <row r="78" spans="1:11">
      <c r="A78" t="s">
        <v>18</v>
      </c>
    </row>
    <row r="90" spans="2:10">
      <c r="B90" s="1"/>
      <c r="C90" s="1"/>
      <c r="D90" s="1"/>
      <c r="E90" s="1"/>
      <c r="F90" s="1"/>
      <c r="G90" s="1"/>
      <c r="H90" s="1"/>
      <c r="I90" s="1"/>
      <c r="J90" s="1"/>
    </row>
  </sheetData>
  <phoneticPr fontId="0" type="noConversion"/>
  <printOptions gridLines="1"/>
  <pageMargins left="0.75" right="0.75" top="0.35" bottom="0.62" header="0.23" footer="0.28000000000000003"/>
  <pageSetup paperSize="9" orientation="landscape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4"/>
  <sheetViews>
    <sheetView workbookViewId="0">
      <selection activeCell="D32" sqref="D32"/>
    </sheetView>
  </sheetViews>
  <sheetFormatPr defaultRowHeight="12.6"/>
  <cols>
    <col min="1" max="1" width="18.42578125" customWidth="1"/>
    <col min="2" max="2" width="11.5703125" bestFit="1" customWidth="1"/>
    <col min="3" max="3" width="16.85546875" bestFit="1" customWidth="1"/>
    <col min="4" max="4" width="11.28515625" bestFit="1" customWidth="1"/>
    <col min="6" max="6" width="11.140625" bestFit="1" customWidth="1"/>
    <col min="7" max="7" width="16.140625" bestFit="1" customWidth="1"/>
    <col min="8" max="8" width="10.5703125" bestFit="1" customWidth="1"/>
  </cols>
  <sheetData>
    <row r="1" spans="1:4" ht="58.5">
      <c r="A1" s="97" t="s">
        <v>393</v>
      </c>
    </row>
    <row r="3" spans="1:4" s="3" customFormat="1" ht="12.95">
      <c r="A3" s="8"/>
      <c r="B3" s="9" t="s">
        <v>394</v>
      </c>
      <c r="C3" s="9" t="s">
        <v>395</v>
      </c>
      <c r="D3" s="9" t="s">
        <v>396</v>
      </c>
    </row>
    <row r="4" spans="1:4">
      <c r="A4" s="28" t="s">
        <v>40</v>
      </c>
      <c r="B4" s="16">
        <v>1692</v>
      </c>
      <c r="C4" s="16">
        <v>369</v>
      </c>
      <c r="D4" s="16">
        <f>SUM(B4:C4)</f>
        <v>2061</v>
      </c>
    </row>
    <row r="5" spans="1:4">
      <c r="A5" s="28" t="s">
        <v>41</v>
      </c>
      <c r="B5" s="16">
        <v>1641</v>
      </c>
      <c r="C5" s="16">
        <v>92</v>
      </c>
      <c r="D5" s="16">
        <f t="shared" ref="D5:D19" si="0">SUM(B5:C5)</f>
        <v>1733</v>
      </c>
    </row>
    <row r="6" spans="1:4">
      <c r="A6" s="28" t="s">
        <v>42</v>
      </c>
      <c r="B6" s="16">
        <v>1490</v>
      </c>
      <c r="C6" s="16">
        <v>133</v>
      </c>
      <c r="D6" s="16">
        <f t="shared" si="0"/>
        <v>1623</v>
      </c>
    </row>
    <row r="7" spans="1:4">
      <c r="A7" s="28" t="s">
        <v>43</v>
      </c>
      <c r="B7" s="16">
        <v>1647</v>
      </c>
      <c r="C7" s="16">
        <v>156</v>
      </c>
      <c r="D7" s="16">
        <f t="shared" si="0"/>
        <v>1803</v>
      </c>
    </row>
    <row r="8" spans="1:4">
      <c r="A8" s="28" t="s">
        <v>44</v>
      </c>
      <c r="B8" s="16">
        <v>1663</v>
      </c>
      <c r="C8" s="16">
        <v>93</v>
      </c>
      <c r="D8" s="16">
        <f t="shared" si="0"/>
        <v>1756</v>
      </c>
    </row>
    <row r="9" spans="1:4">
      <c r="A9" s="28" t="s">
        <v>45</v>
      </c>
      <c r="B9" s="16">
        <v>1380</v>
      </c>
      <c r="C9" s="16">
        <v>71</v>
      </c>
      <c r="D9" s="16">
        <f t="shared" si="0"/>
        <v>1451</v>
      </c>
    </row>
    <row r="10" spans="1:4">
      <c r="A10" s="28" t="s">
        <v>46</v>
      </c>
      <c r="B10" s="16">
        <v>1454</v>
      </c>
      <c r="C10" s="16">
        <v>246</v>
      </c>
      <c r="D10" s="16">
        <f t="shared" si="0"/>
        <v>1700</v>
      </c>
    </row>
    <row r="11" spans="1:4">
      <c r="A11" s="28" t="s">
        <v>47</v>
      </c>
      <c r="B11" s="16">
        <v>1332</v>
      </c>
      <c r="C11" s="16">
        <v>140</v>
      </c>
      <c r="D11" s="16">
        <f t="shared" si="0"/>
        <v>1472</v>
      </c>
    </row>
    <row r="12" spans="1:4">
      <c r="A12" s="28" t="s">
        <v>48</v>
      </c>
      <c r="B12" s="16">
        <v>1464</v>
      </c>
      <c r="C12" s="16">
        <v>150</v>
      </c>
      <c r="D12" s="16">
        <f t="shared" si="0"/>
        <v>1614</v>
      </c>
    </row>
    <row r="13" spans="1:4">
      <c r="A13" s="28" t="s">
        <v>49</v>
      </c>
      <c r="B13" s="16">
        <v>1394</v>
      </c>
      <c r="C13" s="16">
        <v>141</v>
      </c>
      <c r="D13" s="16">
        <f t="shared" si="0"/>
        <v>1535</v>
      </c>
    </row>
    <row r="14" spans="1:4">
      <c r="A14" s="28" t="s">
        <v>397</v>
      </c>
      <c r="B14" s="16">
        <v>1102</v>
      </c>
      <c r="C14" s="16">
        <v>63</v>
      </c>
      <c r="D14" s="16">
        <f t="shared" si="0"/>
        <v>1165</v>
      </c>
    </row>
    <row r="15" spans="1:4">
      <c r="A15" s="28" t="s">
        <v>51</v>
      </c>
      <c r="B15" s="16">
        <v>1209</v>
      </c>
      <c r="C15" s="16">
        <v>101</v>
      </c>
      <c r="D15" s="16">
        <f t="shared" si="0"/>
        <v>1310</v>
      </c>
    </row>
    <row r="16" spans="1:4">
      <c r="A16" s="28" t="s">
        <v>52</v>
      </c>
      <c r="B16" s="16">
        <v>943</v>
      </c>
      <c r="C16" s="16">
        <v>172</v>
      </c>
      <c r="D16" s="16">
        <f t="shared" si="0"/>
        <v>1115</v>
      </c>
    </row>
    <row r="17" spans="1:4">
      <c r="A17" s="28" t="s">
        <v>53</v>
      </c>
      <c r="B17" s="16">
        <v>1946</v>
      </c>
      <c r="C17" s="16">
        <v>84</v>
      </c>
      <c r="D17" s="16">
        <f t="shared" si="0"/>
        <v>2030</v>
      </c>
    </row>
    <row r="18" spans="1:4">
      <c r="A18" s="28" t="s">
        <v>54</v>
      </c>
      <c r="B18" s="16">
        <v>2319</v>
      </c>
      <c r="C18" s="16">
        <v>129</v>
      </c>
      <c r="D18" s="16">
        <f t="shared" si="0"/>
        <v>2448</v>
      </c>
    </row>
    <row r="19" spans="1:4">
      <c r="A19" s="28" t="s">
        <v>55</v>
      </c>
      <c r="B19" s="16">
        <v>2155</v>
      </c>
      <c r="C19" s="16">
        <v>389</v>
      </c>
      <c r="D19" s="16">
        <f t="shared" si="0"/>
        <v>2544</v>
      </c>
    </row>
    <row r="20" spans="1:4">
      <c r="A20" s="28" t="s">
        <v>56</v>
      </c>
      <c r="B20" s="16">
        <v>1436</v>
      </c>
      <c r="C20" s="16">
        <v>133</v>
      </c>
      <c r="D20" s="16">
        <f t="shared" ref="D20:D38" si="1">SUM(B20:C20)</f>
        <v>1569</v>
      </c>
    </row>
    <row r="21" spans="1:4">
      <c r="A21" s="28" t="s">
        <v>57</v>
      </c>
      <c r="B21" s="16">
        <v>976</v>
      </c>
      <c r="C21" s="16">
        <v>107</v>
      </c>
      <c r="D21" s="16">
        <f t="shared" si="1"/>
        <v>1083</v>
      </c>
    </row>
    <row r="22" spans="1:4">
      <c r="A22" s="28" t="s">
        <v>58</v>
      </c>
      <c r="B22" s="16">
        <v>989</v>
      </c>
      <c r="C22" s="16">
        <v>73</v>
      </c>
      <c r="D22" s="16">
        <f t="shared" si="1"/>
        <v>1062</v>
      </c>
    </row>
    <row r="23" spans="1:4">
      <c r="A23" s="28" t="s">
        <v>59</v>
      </c>
      <c r="B23" s="16">
        <v>1342</v>
      </c>
      <c r="C23" s="16">
        <v>95</v>
      </c>
      <c r="D23" s="16">
        <f t="shared" si="1"/>
        <v>1437</v>
      </c>
    </row>
    <row r="24" spans="1:4">
      <c r="A24" s="28" t="s">
        <v>60</v>
      </c>
      <c r="B24" s="16">
        <v>1287</v>
      </c>
      <c r="C24" s="16">
        <v>44</v>
      </c>
      <c r="D24" s="16">
        <f t="shared" si="1"/>
        <v>1331</v>
      </c>
    </row>
    <row r="25" spans="1:4">
      <c r="A25" s="28" t="s">
        <v>61</v>
      </c>
      <c r="B25" s="16">
        <v>1125</v>
      </c>
      <c r="C25" s="16">
        <v>109</v>
      </c>
      <c r="D25" s="16">
        <f t="shared" si="1"/>
        <v>1234</v>
      </c>
    </row>
    <row r="26" spans="1:4">
      <c r="A26" s="28" t="s">
        <v>62</v>
      </c>
      <c r="B26" s="16">
        <v>875</v>
      </c>
      <c r="C26" s="16">
        <v>53</v>
      </c>
      <c r="D26" s="16">
        <f t="shared" si="1"/>
        <v>928</v>
      </c>
    </row>
    <row r="27" spans="1:4">
      <c r="A27" s="28" t="s">
        <v>63</v>
      </c>
      <c r="B27" s="16">
        <v>1497</v>
      </c>
      <c r="C27" s="16">
        <v>75</v>
      </c>
      <c r="D27" s="16">
        <f t="shared" si="1"/>
        <v>1572</v>
      </c>
    </row>
    <row r="28" spans="1:4">
      <c r="A28" s="28" t="s">
        <v>64</v>
      </c>
      <c r="B28" s="16">
        <v>1300</v>
      </c>
      <c r="C28" s="16">
        <v>105</v>
      </c>
      <c r="D28" s="16">
        <f t="shared" si="1"/>
        <v>1405</v>
      </c>
    </row>
    <row r="29" spans="1:4" ht="14.25" customHeight="1">
      <c r="A29" s="42" t="s">
        <v>65</v>
      </c>
      <c r="B29" s="16">
        <v>1523</v>
      </c>
      <c r="C29" s="16">
        <v>132</v>
      </c>
      <c r="D29" s="16">
        <f t="shared" si="1"/>
        <v>1655</v>
      </c>
    </row>
    <row r="30" spans="1:4" ht="14.25" customHeight="1">
      <c r="A30" s="42" t="s">
        <v>66</v>
      </c>
      <c r="B30" s="16">
        <v>1366</v>
      </c>
      <c r="C30" s="16">
        <v>112</v>
      </c>
      <c r="D30" s="16">
        <f t="shared" si="1"/>
        <v>1478</v>
      </c>
    </row>
    <row r="31" spans="1:4" ht="14.25" customHeight="1">
      <c r="A31" s="42" t="s">
        <v>67</v>
      </c>
      <c r="B31" s="16">
        <v>1746</v>
      </c>
      <c r="C31" s="16">
        <v>233</v>
      </c>
      <c r="D31" s="16">
        <f t="shared" si="1"/>
        <v>1979</v>
      </c>
    </row>
    <row r="32" spans="1:4" ht="14.25" customHeight="1">
      <c r="A32" s="42" t="s">
        <v>68</v>
      </c>
      <c r="B32" s="16">
        <v>2299</v>
      </c>
      <c r="C32" s="16">
        <v>302</v>
      </c>
      <c r="D32" s="16">
        <f t="shared" si="1"/>
        <v>2601</v>
      </c>
    </row>
    <row r="33" spans="1:4" ht="14.25" customHeight="1">
      <c r="A33" s="42" t="s">
        <v>69</v>
      </c>
      <c r="B33" s="16">
        <v>2284</v>
      </c>
      <c r="C33" s="16">
        <v>331</v>
      </c>
      <c r="D33" s="16">
        <f t="shared" si="1"/>
        <v>2615</v>
      </c>
    </row>
    <row r="34" spans="1:4" ht="14.25" customHeight="1">
      <c r="A34" s="42" t="s">
        <v>70</v>
      </c>
      <c r="B34" s="16">
        <v>2124</v>
      </c>
      <c r="C34" s="16">
        <v>428</v>
      </c>
      <c r="D34" s="16">
        <f t="shared" si="1"/>
        <v>2552</v>
      </c>
    </row>
    <row r="35" spans="1:4" ht="14.25" customHeight="1">
      <c r="A35" s="42" t="s">
        <v>71</v>
      </c>
      <c r="B35" s="16">
        <v>2824</v>
      </c>
      <c r="C35" s="16">
        <v>193</v>
      </c>
      <c r="D35" s="16">
        <f t="shared" si="1"/>
        <v>3017</v>
      </c>
    </row>
    <row r="36" spans="1:4" ht="14.25" customHeight="1">
      <c r="A36" s="42" t="s">
        <v>72</v>
      </c>
      <c r="B36" s="16">
        <v>1157</v>
      </c>
      <c r="C36" s="16">
        <v>32</v>
      </c>
      <c r="D36" s="16">
        <f t="shared" si="1"/>
        <v>1189</v>
      </c>
    </row>
    <row r="37" spans="1:4" ht="14.25" customHeight="1">
      <c r="A37" s="96" t="s">
        <v>73</v>
      </c>
      <c r="B37" s="16">
        <v>1487</v>
      </c>
      <c r="C37" s="16">
        <v>91</v>
      </c>
      <c r="D37" s="16">
        <f t="shared" si="1"/>
        <v>1578</v>
      </c>
    </row>
    <row r="38" spans="1:4" ht="14.25" customHeight="1">
      <c r="A38" s="42" t="s">
        <v>74</v>
      </c>
      <c r="B38" s="16">
        <v>0</v>
      </c>
      <c r="C38" s="16">
        <v>0</v>
      </c>
      <c r="D38" s="16">
        <f t="shared" si="1"/>
        <v>0</v>
      </c>
    </row>
    <row r="39" spans="1:4">
      <c r="A39" s="39" t="s">
        <v>75</v>
      </c>
      <c r="B39" s="40">
        <f>SUM(B4:B13)</f>
        <v>15157</v>
      </c>
      <c r="C39" s="40">
        <f>SUM(C4:C13)</f>
        <v>1591</v>
      </c>
      <c r="D39" s="40">
        <f>SUM(D4:D13)</f>
        <v>16748</v>
      </c>
    </row>
    <row r="40" spans="1:4">
      <c r="A40" s="39" t="s">
        <v>76</v>
      </c>
      <c r="B40" s="40">
        <f>SUM(B14:B18)</f>
        <v>7519</v>
      </c>
      <c r="C40" s="40">
        <f>SUM(C14:C18)</f>
        <v>549</v>
      </c>
      <c r="D40" s="40">
        <f>SUM(D14:D18)</f>
        <v>8068</v>
      </c>
    </row>
    <row r="41" spans="1:4">
      <c r="A41" s="39" t="s">
        <v>77</v>
      </c>
      <c r="B41" s="40">
        <f>SUM(B19:B23)</f>
        <v>6898</v>
      </c>
      <c r="C41" s="40">
        <f>SUM(C19:C23)</f>
        <v>797</v>
      </c>
      <c r="D41" s="40">
        <f>SUM(D19:D23)</f>
        <v>7695</v>
      </c>
    </row>
    <row r="42" spans="1:4">
      <c r="A42" s="39" t="s">
        <v>78</v>
      </c>
      <c r="B42" s="40">
        <f>SUM(B24:B28)</f>
        <v>6084</v>
      </c>
      <c r="C42" s="40">
        <f>SUM(C24:C28)</f>
        <v>386</v>
      </c>
      <c r="D42" s="40">
        <f>SUM(D24:D28)</f>
        <v>6470</v>
      </c>
    </row>
    <row r="43" spans="1:4">
      <c r="A43" s="39" t="s">
        <v>79</v>
      </c>
      <c r="B43" s="40">
        <f>SUM(B29:B33)</f>
        <v>9218</v>
      </c>
      <c r="C43" s="40">
        <f>SUM(C29:C33)</f>
        <v>1110</v>
      </c>
      <c r="D43" s="40">
        <f>SUM(D29:D33)</f>
        <v>10328</v>
      </c>
    </row>
    <row r="44" spans="1:4">
      <c r="A44" s="39" t="s">
        <v>80</v>
      </c>
      <c r="B44" s="40">
        <f>SUM(B34:B38)</f>
        <v>7592</v>
      </c>
      <c r="C44" s="40">
        <f>SUM(C34:C38)</f>
        <v>744</v>
      </c>
      <c r="D44" s="40">
        <f>B44+C44</f>
        <v>8336</v>
      </c>
    </row>
  </sheetData>
  <phoneticPr fontId="0" type="noConversion"/>
  <printOptions gridLines="1"/>
  <pageMargins left="0.75" right="0.75" top="1" bottom="1" header="0.5" footer="0.5"/>
  <pageSetup paperSize="9"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6"/>
  <sheetViews>
    <sheetView tabSelected="1" topLeftCell="A58" workbookViewId="0">
      <selection activeCell="B77" sqref="B77"/>
    </sheetView>
  </sheetViews>
  <sheetFormatPr defaultRowHeight="12.6"/>
  <cols>
    <col min="1" max="1" width="17.7109375" customWidth="1"/>
    <col min="2" max="2" width="16.28515625" bestFit="1" customWidth="1"/>
    <col min="3" max="3" width="22.42578125" bestFit="1" customWidth="1"/>
    <col min="4" max="4" width="18.140625" bestFit="1" customWidth="1"/>
    <col min="5" max="5" width="12.140625" bestFit="1" customWidth="1"/>
    <col min="6" max="6" width="11.42578125" bestFit="1" customWidth="1"/>
    <col min="7" max="7" width="8.85546875" customWidth="1"/>
  </cols>
  <sheetData>
    <row r="1" spans="1:7" ht="12.95">
      <c r="A1" s="3" t="s">
        <v>398</v>
      </c>
    </row>
    <row r="2" spans="1:7" ht="14.25" customHeight="1"/>
    <row r="3" spans="1:7" ht="29.25" customHeight="1">
      <c r="A3" s="39"/>
      <c r="B3" s="9" t="s">
        <v>309</v>
      </c>
      <c r="C3" s="37" t="s">
        <v>399</v>
      </c>
      <c r="D3" s="37" t="s">
        <v>311</v>
      </c>
      <c r="E3" s="9" t="s">
        <v>312</v>
      </c>
      <c r="F3" s="9" t="s">
        <v>313</v>
      </c>
      <c r="G3" s="9" t="s">
        <v>81</v>
      </c>
    </row>
    <row r="4" spans="1:7">
      <c r="A4" s="28" t="s">
        <v>314</v>
      </c>
      <c r="B4" s="36">
        <f>+B41/$G$41*100</f>
        <v>66.521106259097536</v>
      </c>
      <c r="C4" s="36">
        <f>+C41/$G$41*100</f>
        <v>15.914604560892769</v>
      </c>
      <c r="D4" s="36">
        <f>+D41/$G$41*100</f>
        <v>14.167879670063076</v>
      </c>
      <c r="E4" s="36">
        <f>+E41/$G$41*100</f>
        <v>0.67928190198932559</v>
      </c>
      <c r="F4" s="36">
        <f>+F41/$G$41*100</f>
        <v>2.7171276079573023</v>
      </c>
      <c r="G4" s="36">
        <v>100</v>
      </c>
    </row>
    <row r="5" spans="1:7">
      <c r="A5" s="28" t="s">
        <v>315</v>
      </c>
      <c r="B5" s="36">
        <f>+B42/$G$42*100</f>
        <v>60.300057703404498</v>
      </c>
      <c r="C5" s="36">
        <f>+C42/$G$42*100</f>
        <v>26.31275245239469</v>
      </c>
      <c r="D5" s="36">
        <f>+D42/$G$42*100</f>
        <v>10.617426428159261</v>
      </c>
      <c r="E5" s="36">
        <f>+E42/$G$42*100</f>
        <v>2.7697634160415463</v>
      </c>
      <c r="F5" s="36">
        <f>+F42/$G$42*100</f>
        <v>0</v>
      </c>
      <c r="G5" s="36">
        <v>100</v>
      </c>
    </row>
    <row r="6" spans="1:7">
      <c r="A6" s="28" t="s">
        <v>316</v>
      </c>
      <c r="B6" s="36">
        <f>+B43/$G$43*100</f>
        <v>70.733210104744302</v>
      </c>
      <c r="C6" s="36">
        <f>+C43/$G$43*100</f>
        <v>16.759088108441158</v>
      </c>
      <c r="D6" s="36">
        <f>+D43/$G$43*100</f>
        <v>9.9199014171287736</v>
      </c>
      <c r="E6" s="36">
        <f>+E43/$G$43*100</f>
        <v>2.4645717806531113</v>
      </c>
      <c r="F6" s="36">
        <f>+F43/$G$43*100</f>
        <v>0.12322858903265559</v>
      </c>
      <c r="G6" s="36">
        <v>100</v>
      </c>
    </row>
    <row r="7" spans="1:7">
      <c r="A7" s="28" t="s">
        <v>317</v>
      </c>
      <c r="B7" s="36">
        <f>+B44/$G$44*100</f>
        <v>70.438158624514699</v>
      </c>
      <c r="C7" s="36">
        <f>+C44/$G$44*100</f>
        <v>23.849140321686079</v>
      </c>
      <c r="D7" s="36">
        <f>+D44/$G$44*100</f>
        <v>5.4908485856905154</v>
      </c>
      <c r="E7" s="36">
        <f>+E44/$G$44*100</f>
        <v>0.22185246810870773</v>
      </c>
      <c r="F7" s="36">
        <f>+F44/$G$44*100</f>
        <v>0</v>
      </c>
      <c r="G7" s="36">
        <v>100</v>
      </c>
    </row>
    <row r="8" spans="1:7">
      <c r="A8" s="28" t="s">
        <v>318</v>
      </c>
      <c r="B8" s="36">
        <f>+B45/$G$45*100</f>
        <v>66.856492027334852</v>
      </c>
      <c r="C8" s="36">
        <f>+C45/$G$45*100</f>
        <v>26.480637813211843</v>
      </c>
      <c r="D8" s="36">
        <f>+D45/$G$45*100</f>
        <v>6.264236902050115</v>
      </c>
      <c r="E8" s="36">
        <f>+E45/$G$45*100</f>
        <v>0</v>
      </c>
      <c r="F8" s="36">
        <f>+F45/$G$45*100</f>
        <v>0.39863325740318911</v>
      </c>
      <c r="G8" s="36">
        <v>100</v>
      </c>
    </row>
    <row r="9" spans="1:7">
      <c r="A9" s="28" t="s">
        <v>319</v>
      </c>
      <c r="B9" s="36">
        <f>+B46/$G$46*100</f>
        <v>80.840799448656099</v>
      </c>
      <c r="C9" s="36">
        <f>+C46/$G$46*100</f>
        <v>17.229496898690559</v>
      </c>
      <c r="D9" s="36">
        <f>+D46/$G$46*100</f>
        <v>1.3094417643004823</v>
      </c>
      <c r="E9" s="36">
        <f>+E46/$G$46*100</f>
        <v>0.2756719503790489</v>
      </c>
      <c r="F9" s="36">
        <f>+F46/$G$46*100</f>
        <v>0.34458993797381116</v>
      </c>
      <c r="G9" s="36">
        <v>100</v>
      </c>
    </row>
    <row r="10" spans="1:7">
      <c r="A10" s="28" t="s">
        <v>320</v>
      </c>
      <c r="B10" s="36">
        <f>+B47/$G$47*100</f>
        <v>78.117647058823522</v>
      </c>
      <c r="C10" s="36">
        <f>+C47/$G$47*100</f>
        <v>15.470588235294116</v>
      </c>
      <c r="D10" s="36">
        <f>+D47/$G$47*100</f>
        <v>6.2941176470588234</v>
      </c>
      <c r="E10" s="36">
        <f>+E47/$G$47*100</f>
        <v>0.1176470588235294</v>
      </c>
      <c r="F10" s="36">
        <f>+F47/$G$47*100</f>
        <v>0</v>
      </c>
      <c r="G10" s="36">
        <v>100</v>
      </c>
    </row>
    <row r="11" spans="1:7">
      <c r="A11" s="28" t="s">
        <v>321</v>
      </c>
      <c r="B11" s="36">
        <f>+B48/$G$48*100</f>
        <v>80.978260869565219</v>
      </c>
      <c r="C11" s="36">
        <f>+C48/$G$48*100</f>
        <v>15.692934782608695</v>
      </c>
      <c r="D11" s="36">
        <f>+D48/$G$48*100</f>
        <v>2.9891304347826089</v>
      </c>
      <c r="E11" s="36">
        <f>+E48/$G$48*100</f>
        <v>6.7934782608695649E-2</v>
      </c>
      <c r="F11" s="36">
        <f>+F48/$G$48*100</f>
        <v>0.27173913043478259</v>
      </c>
      <c r="G11" s="36">
        <v>100</v>
      </c>
    </row>
    <row r="12" spans="1:7">
      <c r="A12" s="28" t="s">
        <v>322</v>
      </c>
      <c r="B12" s="36">
        <f>+B49/$G$49*100</f>
        <v>80.793060718711274</v>
      </c>
      <c r="C12" s="36">
        <f>+C49/$G$49*100</f>
        <v>17.596034696406441</v>
      </c>
      <c r="D12" s="36">
        <f>+D49/$G$49*100</f>
        <v>1.5489467162329618</v>
      </c>
      <c r="E12" s="36">
        <f>+E49/$G$49*100</f>
        <v>6.1957868649318466E-2</v>
      </c>
      <c r="F12" s="36">
        <f>+F49/$G$49*100</f>
        <v>0</v>
      </c>
      <c r="G12" s="36">
        <v>100</v>
      </c>
    </row>
    <row r="13" spans="1:7">
      <c r="A13" s="28" t="s">
        <v>323</v>
      </c>
      <c r="B13" s="36">
        <f t="shared" ref="B13:G13" si="0">+B50/$G$50*100</f>
        <v>87.480798771121343</v>
      </c>
      <c r="C13" s="36">
        <f t="shared" si="0"/>
        <v>8.1413210445468511</v>
      </c>
      <c r="D13" s="36">
        <f t="shared" si="0"/>
        <v>4.0706605222734256</v>
      </c>
      <c r="E13" s="36">
        <f t="shared" si="0"/>
        <v>0.30721966205837176</v>
      </c>
      <c r="F13" s="36">
        <f t="shared" si="0"/>
        <v>0</v>
      </c>
      <c r="G13" s="36">
        <f t="shared" si="0"/>
        <v>100</v>
      </c>
    </row>
    <row r="14" spans="1:7">
      <c r="A14" s="28" t="s">
        <v>324</v>
      </c>
      <c r="B14" s="36">
        <f t="shared" ref="B14:G14" si="1">+B51/$G$51*100</f>
        <v>90.042918454935631</v>
      </c>
      <c r="C14" s="36">
        <f t="shared" si="1"/>
        <v>5.2360515021459229</v>
      </c>
      <c r="D14" s="36">
        <f t="shared" si="1"/>
        <v>4.4635193133047206</v>
      </c>
      <c r="E14" s="36">
        <f t="shared" si="1"/>
        <v>0.25751072961373389</v>
      </c>
      <c r="F14" s="36">
        <f t="shared" si="1"/>
        <v>0</v>
      </c>
      <c r="G14" s="36">
        <f t="shared" si="1"/>
        <v>100</v>
      </c>
    </row>
    <row r="15" spans="1:7">
      <c r="A15" s="28" t="s">
        <v>325</v>
      </c>
      <c r="B15" s="36">
        <f t="shared" ref="B15:G15" si="2">+B52/$G$52*100</f>
        <v>70.610687022900763</v>
      </c>
      <c r="C15" s="36">
        <f t="shared" si="2"/>
        <v>11.145038167938932</v>
      </c>
      <c r="D15" s="36">
        <f t="shared" si="2"/>
        <v>18.244274809160306</v>
      </c>
      <c r="E15" s="36">
        <f t="shared" si="2"/>
        <v>0</v>
      </c>
      <c r="F15" s="36">
        <f t="shared" si="2"/>
        <v>0</v>
      </c>
      <c r="G15" s="36">
        <f t="shared" si="2"/>
        <v>100</v>
      </c>
    </row>
    <row r="16" spans="1:7">
      <c r="A16" s="28" t="s">
        <v>326</v>
      </c>
      <c r="B16" s="36">
        <f t="shared" ref="B16:G16" si="3">+B53/$G$53*100</f>
        <v>85.650224215246638</v>
      </c>
      <c r="C16" s="36">
        <f t="shared" si="3"/>
        <v>9.1479820627802688</v>
      </c>
      <c r="D16" s="36">
        <f t="shared" si="3"/>
        <v>5.2017937219730941</v>
      </c>
      <c r="E16" s="36">
        <f t="shared" si="3"/>
        <v>0</v>
      </c>
      <c r="F16" s="36">
        <f t="shared" si="3"/>
        <v>0</v>
      </c>
      <c r="G16" s="36">
        <f t="shared" si="3"/>
        <v>100</v>
      </c>
    </row>
    <row r="17" spans="1:8">
      <c r="A17" s="28" t="s">
        <v>327</v>
      </c>
      <c r="B17" s="36">
        <f t="shared" ref="B17:G17" si="4">+B54/$G$54*100</f>
        <v>60.098522167487687</v>
      </c>
      <c r="C17" s="36">
        <f t="shared" si="4"/>
        <v>19.16256157635468</v>
      </c>
      <c r="D17" s="36">
        <f t="shared" si="4"/>
        <v>20.738916256157637</v>
      </c>
      <c r="E17" s="36">
        <f t="shared" si="4"/>
        <v>0</v>
      </c>
      <c r="F17" s="36">
        <f t="shared" si="4"/>
        <v>0</v>
      </c>
      <c r="G17" s="36">
        <f t="shared" si="4"/>
        <v>100</v>
      </c>
    </row>
    <row r="18" spans="1:8">
      <c r="A18" s="28" t="s">
        <v>328</v>
      </c>
      <c r="B18" s="36">
        <f t="shared" ref="B18:G18" si="5">+B55/$G$55*100</f>
        <v>77.859477124183002</v>
      </c>
      <c r="C18" s="36">
        <f t="shared" si="5"/>
        <v>8.2924836601307188</v>
      </c>
      <c r="D18" s="36">
        <f t="shared" si="5"/>
        <v>13.848039215686276</v>
      </c>
      <c r="E18" s="36">
        <f t="shared" si="5"/>
        <v>0</v>
      </c>
      <c r="F18" s="36">
        <f t="shared" si="5"/>
        <v>0</v>
      </c>
      <c r="G18" s="36">
        <f t="shared" si="5"/>
        <v>100</v>
      </c>
    </row>
    <row r="19" spans="1:8">
      <c r="A19" s="28" t="s">
        <v>329</v>
      </c>
      <c r="B19" s="36">
        <f t="shared" ref="B19:G19" si="6">+B56/$G$56*100</f>
        <v>74.842767295597483</v>
      </c>
      <c r="C19" s="36">
        <f t="shared" si="6"/>
        <v>7.9009433962264151</v>
      </c>
      <c r="D19" s="36">
        <f t="shared" si="6"/>
        <v>17.2562893081761</v>
      </c>
      <c r="E19" s="36">
        <f t="shared" si="6"/>
        <v>0</v>
      </c>
      <c r="F19" s="36">
        <f t="shared" si="6"/>
        <v>0</v>
      </c>
      <c r="G19" s="36">
        <f t="shared" si="6"/>
        <v>100</v>
      </c>
    </row>
    <row r="20" spans="1:8">
      <c r="A20" s="28" t="s">
        <v>330</v>
      </c>
      <c r="B20" s="36">
        <f t="shared" ref="B20:G20" si="7">+B57/$G$57*100</f>
        <v>74.569789674952204</v>
      </c>
      <c r="C20" s="36">
        <f t="shared" si="7"/>
        <v>5.2899936265137031</v>
      </c>
      <c r="D20" s="36">
        <f t="shared" si="7"/>
        <v>20.140216698534097</v>
      </c>
      <c r="E20" s="36">
        <f t="shared" si="7"/>
        <v>0</v>
      </c>
      <c r="F20" s="36">
        <f t="shared" si="7"/>
        <v>0</v>
      </c>
      <c r="G20" s="36">
        <f t="shared" si="7"/>
        <v>100</v>
      </c>
    </row>
    <row r="21" spans="1:8" ht="61.5" customHeight="1">
      <c r="A21" s="9" t="s">
        <v>331</v>
      </c>
      <c r="B21" s="9" t="s">
        <v>309</v>
      </c>
      <c r="C21" s="37" t="s">
        <v>332</v>
      </c>
      <c r="D21" s="37" t="s">
        <v>333</v>
      </c>
      <c r="E21" s="9" t="s">
        <v>312</v>
      </c>
      <c r="F21" s="9" t="s">
        <v>313</v>
      </c>
      <c r="G21" s="9" t="s">
        <v>81</v>
      </c>
    </row>
    <row r="22" spans="1:8">
      <c r="A22" s="28" t="s">
        <v>334</v>
      </c>
      <c r="B22" s="36">
        <f t="shared" ref="B22:G22" si="8">+B59/$G$59*100</f>
        <v>64.542936288088654</v>
      </c>
      <c r="C22" s="36">
        <f t="shared" si="8"/>
        <v>10.249307479224377</v>
      </c>
      <c r="D22" s="36">
        <f t="shared" si="8"/>
        <v>25.115420129270543</v>
      </c>
      <c r="E22" s="36">
        <f t="shared" si="8"/>
        <v>9.2336103416435819E-2</v>
      </c>
      <c r="F22" s="36">
        <f t="shared" si="8"/>
        <v>0</v>
      </c>
      <c r="G22" s="36">
        <f t="shared" si="8"/>
        <v>100</v>
      </c>
    </row>
    <row r="23" spans="1:8">
      <c r="A23" s="28" t="s">
        <v>335</v>
      </c>
      <c r="B23" s="36">
        <f t="shared" ref="B23:G23" si="9">+B60/$G$60*100</f>
        <v>73.822975517890782</v>
      </c>
      <c r="C23" s="36">
        <f t="shared" si="9"/>
        <v>9.7928436911487751</v>
      </c>
      <c r="D23" s="36">
        <f t="shared" si="9"/>
        <v>15.725047080979285</v>
      </c>
      <c r="E23" s="36">
        <f t="shared" si="9"/>
        <v>0.6591337099811676</v>
      </c>
      <c r="F23" s="36">
        <f t="shared" si="9"/>
        <v>0</v>
      </c>
      <c r="G23" s="36">
        <f t="shared" si="9"/>
        <v>100</v>
      </c>
    </row>
    <row r="24" spans="1:8">
      <c r="A24" s="28" t="s">
        <v>336</v>
      </c>
      <c r="B24" s="36">
        <f t="shared" ref="B24:G24" si="10">+B63/$G$63*100</f>
        <v>72.233820459290186</v>
      </c>
      <c r="C24" s="36">
        <f t="shared" si="10"/>
        <v>18.023660403618649</v>
      </c>
      <c r="D24" s="36">
        <f t="shared" si="10"/>
        <v>9.7425191370911612</v>
      </c>
      <c r="E24" s="36">
        <f t="shared" si="10"/>
        <v>0</v>
      </c>
      <c r="F24" s="36">
        <f t="shared" si="10"/>
        <v>0</v>
      </c>
      <c r="G24" s="36">
        <f t="shared" si="10"/>
        <v>100</v>
      </c>
    </row>
    <row r="25" spans="1:8">
      <c r="A25" s="28" t="s">
        <v>337</v>
      </c>
      <c r="B25" s="36">
        <f t="shared" ref="B25:G25" si="11">+B64/$G$64*100</f>
        <v>77.535687453042826</v>
      </c>
      <c r="C25" s="36">
        <f t="shared" si="11"/>
        <v>13.223140495867769</v>
      </c>
      <c r="D25" s="36">
        <f t="shared" si="11"/>
        <v>9.2411720510894071</v>
      </c>
      <c r="E25" s="36">
        <f t="shared" si="11"/>
        <v>0</v>
      </c>
      <c r="F25" s="36">
        <f t="shared" si="11"/>
        <v>0</v>
      </c>
      <c r="G25" s="36">
        <f t="shared" si="11"/>
        <v>100</v>
      </c>
    </row>
    <row r="26" spans="1:8">
      <c r="A26" s="28" t="s">
        <v>338</v>
      </c>
      <c r="B26" s="36">
        <f t="shared" ref="B26:G26" si="12">+B65/$G$65*100</f>
        <v>72.852512155591569</v>
      </c>
      <c r="C26" s="36">
        <f t="shared" si="12"/>
        <v>10.777957860615883</v>
      </c>
      <c r="D26" s="36">
        <f t="shared" si="12"/>
        <v>16.369529983792543</v>
      </c>
      <c r="E26" s="36">
        <f t="shared" si="12"/>
        <v>0</v>
      </c>
      <c r="F26" s="36">
        <f t="shared" si="12"/>
        <v>0</v>
      </c>
      <c r="G26" s="36">
        <f t="shared" si="12"/>
        <v>100</v>
      </c>
    </row>
    <row r="27" spans="1:8">
      <c r="A27" s="28" t="s">
        <v>339</v>
      </c>
      <c r="B27" s="36">
        <f t="shared" ref="B27:G27" si="13">+B66/$G$66*100</f>
        <v>78.66379310344827</v>
      </c>
      <c r="C27" s="36">
        <f t="shared" si="13"/>
        <v>3.6637931034482754</v>
      </c>
      <c r="D27" s="36">
        <f t="shared" si="13"/>
        <v>17.456896551724139</v>
      </c>
      <c r="E27" s="36">
        <f t="shared" si="13"/>
        <v>0.10775862068965517</v>
      </c>
      <c r="F27" s="36">
        <f t="shared" si="13"/>
        <v>0.10775862068965517</v>
      </c>
      <c r="G27" s="36">
        <f t="shared" si="13"/>
        <v>100</v>
      </c>
    </row>
    <row r="28" spans="1:8">
      <c r="A28" s="28" t="s">
        <v>340</v>
      </c>
      <c r="B28" s="36">
        <f t="shared" ref="B28:G28" si="14">+B67/$G$67*100</f>
        <v>71.501272264631041</v>
      </c>
      <c r="C28" s="36">
        <f t="shared" si="14"/>
        <v>3.6259541984732824</v>
      </c>
      <c r="D28" s="36">
        <f t="shared" si="14"/>
        <v>24.872773536895671</v>
      </c>
      <c r="E28" s="36">
        <f t="shared" si="14"/>
        <v>0</v>
      </c>
      <c r="F28" s="36">
        <f t="shared" si="14"/>
        <v>0</v>
      </c>
      <c r="G28" s="36">
        <f t="shared" si="14"/>
        <v>100</v>
      </c>
    </row>
    <row r="29" spans="1:8">
      <c r="A29" s="28" t="s">
        <v>341</v>
      </c>
      <c r="B29" s="36">
        <f t="shared" ref="B29:G29" si="15">+B68/$G$68*100</f>
        <v>79.359430604982208</v>
      </c>
      <c r="C29" s="36">
        <f t="shared" si="15"/>
        <v>4.1992882562277583</v>
      </c>
      <c r="D29" s="36">
        <f t="shared" si="15"/>
        <v>16.441281138790035</v>
      </c>
      <c r="E29" s="36">
        <f t="shared" si="15"/>
        <v>0</v>
      </c>
      <c r="F29" s="36">
        <f t="shared" si="15"/>
        <v>0</v>
      </c>
      <c r="G29" s="36">
        <f t="shared" si="15"/>
        <v>100</v>
      </c>
    </row>
    <row r="30" spans="1:8">
      <c r="A30" s="28" t="s">
        <v>342</v>
      </c>
      <c r="B30" s="36">
        <f t="shared" ref="B30:G30" si="16">+B69/$G$69*100</f>
        <v>75.407854984894257</v>
      </c>
      <c r="C30" s="36">
        <f t="shared" si="16"/>
        <v>6.5861027190332324</v>
      </c>
      <c r="D30" s="36">
        <f t="shared" si="16"/>
        <v>18.006042296072508</v>
      </c>
      <c r="E30" s="36">
        <f t="shared" si="16"/>
        <v>0</v>
      </c>
      <c r="F30" s="36">
        <f t="shared" si="16"/>
        <v>0</v>
      </c>
      <c r="G30" s="36">
        <f t="shared" si="16"/>
        <v>100</v>
      </c>
    </row>
    <row r="31" spans="1:8">
      <c r="A31" s="42" t="s">
        <v>343</v>
      </c>
      <c r="B31" s="36">
        <v>81</v>
      </c>
      <c r="C31" s="36">
        <v>4</v>
      </c>
      <c r="D31" s="36">
        <v>13</v>
      </c>
      <c r="E31" s="36">
        <v>0</v>
      </c>
      <c r="F31" s="36">
        <v>2</v>
      </c>
      <c r="G31" s="36">
        <v>100</v>
      </c>
    </row>
    <row r="32" spans="1:8">
      <c r="A32" s="42" t="s">
        <v>344</v>
      </c>
      <c r="B32" s="36">
        <v>83</v>
      </c>
      <c r="C32" s="36">
        <v>2</v>
      </c>
      <c r="D32" s="36">
        <v>14</v>
      </c>
      <c r="E32" s="36">
        <v>1</v>
      </c>
      <c r="F32" s="36">
        <v>0</v>
      </c>
      <c r="G32" s="36">
        <f>SUM(B32:F32)</f>
        <v>100</v>
      </c>
      <c r="H32" t="s">
        <v>345</v>
      </c>
    </row>
    <row r="33" spans="1:7">
      <c r="A33" s="42" t="s">
        <v>387</v>
      </c>
      <c r="B33" s="36">
        <v>78</v>
      </c>
      <c r="C33" s="36">
        <v>2</v>
      </c>
      <c r="D33" s="36">
        <v>19</v>
      </c>
      <c r="E33" s="36">
        <v>1</v>
      </c>
      <c r="F33" s="36">
        <v>0</v>
      </c>
      <c r="G33" s="36">
        <f>SUM(B33:F33)</f>
        <v>100</v>
      </c>
    </row>
    <row r="34" spans="1:7">
      <c r="A34" s="42" t="s">
        <v>388</v>
      </c>
      <c r="B34" s="36">
        <v>58.5</v>
      </c>
      <c r="C34" s="36">
        <v>3.5</v>
      </c>
      <c r="D34" s="36">
        <v>18</v>
      </c>
      <c r="E34" s="36">
        <v>20</v>
      </c>
      <c r="F34" s="36">
        <v>0</v>
      </c>
      <c r="G34" s="36">
        <f>SUM(B34:F34)</f>
        <v>100</v>
      </c>
    </row>
    <row r="35" spans="1:7">
      <c r="A35" s="42" t="s">
        <v>389</v>
      </c>
      <c r="B35" s="36">
        <v>75</v>
      </c>
      <c r="C35" s="36">
        <v>3</v>
      </c>
      <c r="D35" s="36">
        <v>22</v>
      </c>
      <c r="E35" s="36">
        <v>0</v>
      </c>
      <c r="F35" s="36">
        <v>0</v>
      </c>
      <c r="G35" s="36">
        <v>100</v>
      </c>
    </row>
    <row r="36" spans="1:7">
      <c r="A36" s="42" t="s">
        <v>390</v>
      </c>
      <c r="B36" s="36">
        <v>59</v>
      </c>
      <c r="C36" s="36">
        <v>2</v>
      </c>
      <c r="D36" s="36">
        <v>20</v>
      </c>
      <c r="E36" s="36">
        <v>19</v>
      </c>
      <c r="F36" s="36">
        <v>0</v>
      </c>
      <c r="G36" s="36">
        <v>100</v>
      </c>
    </row>
    <row r="37" spans="1:7">
      <c r="A37" s="28"/>
      <c r="B37" s="36"/>
      <c r="C37" s="36"/>
      <c r="D37" s="36"/>
      <c r="E37" s="36"/>
      <c r="F37" s="36"/>
      <c r="G37" s="36"/>
    </row>
    <row r="38" spans="1:7">
      <c r="A38" s="28" t="s">
        <v>391</v>
      </c>
      <c r="B38" s="36">
        <f>SUM(B4:B36)/15</f>
        <v>158.47695069154244</v>
      </c>
      <c r="C38" s="36">
        <f>SUM(C4:C36)/15</f>
        <v>23.084246740928119</v>
      </c>
      <c r="D38" s="36">
        <f>SUM(D4:D36)/15</f>
        <v>28.102421421095837</v>
      </c>
      <c r="E38" s="36">
        <f>SUM(E4:E36)/15</f>
        <v>3.2721760035341765</v>
      </c>
      <c r="F38" s="36">
        <f>SUM(F4:F36)/15</f>
        <v>0.39753847623275979</v>
      </c>
      <c r="G38" s="36">
        <v>100</v>
      </c>
    </row>
    <row r="40" spans="1:7" ht="27.75" customHeight="1">
      <c r="A40" s="39"/>
      <c r="B40" s="9" t="s">
        <v>309</v>
      </c>
      <c r="C40" s="37" t="s">
        <v>399</v>
      </c>
      <c r="D40" s="37" t="s">
        <v>311</v>
      </c>
      <c r="E40" s="9" t="s">
        <v>312</v>
      </c>
      <c r="F40" s="9" t="s">
        <v>313</v>
      </c>
      <c r="G40" s="9"/>
    </row>
    <row r="41" spans="1:7">
      <c r="A41" s="28" t="s">
        <v>314</v>
      </c>
      <c r="B41" s="16">
        <v>1371</v>
      </c>
      <c r="C41" s="16">
        <v>328</v>
      </c>
      <c r="D41" s="16">
        <v>292</v>
      </c>
      <c r="E41" s="16">
        <v>14</v>
      </c>
      <c r="F41" s="16">
        <v>56</v>
      </c>
      <c r="G41" s="16">
        <f>SUM(B41:F41)</f>
        <v>2061</v>
      </c>
    </row>
    <row r="42" spans="1:7">
      <c r="A42" s="28" t="s">
        <v>315</v>
      </c>
      <c r="B42" s="16">
        <v>1045</v>
      </c>
      <c r="C42" s="16">
        <v>456</v>
      </c>
      <c r="D42" s="16">
        <v>184</v>
      </c>
      <c r="E42" s="16">
        <v>48</v>
      </c>
      <c r="F42" s="16">
        <v>0</v>
      </c>
      <c r="G42" s="16">
        <f t="shared" ref="G42:G70" si="17">SUM(B42:F42)</f>
        <v>1733</v>
      </c>
    </row>
    <row r="43" spans="1:7">
      <c r="A43" s="28" t="s">
        <v>316</v>
      </c>
      <c r="B43" s="16">
        <v>1148</v>
      </c>
      <c r="C43" s="16">
        <v>272</v>
      </c>
      <c r="D43" s="16">
        <v>161</v>
      </c>
      <c r="E43" s="16">
        <v>40</v>
      </c>
      <c r="F43" s="16">
        <v>2</v>
      </c>
      <c r="G43" s="16">
        <f t="shared" si="17"/>
        <v>1623</v>
      </c>
    </row>
    <row r="44" spans="1:7">
      <c r="A44" s="28" t="s">
        <v>317</v>
      </c>
      <c r="B44" s="16">
        <v>1270</v>
      </c>
      <c r="C44" s="16">
        <v>430</v>
      </c>
      <c r="D44" s="16">
        <v>99</v>
      </c>
      <c r="E44" s="16">
        <v>4</v>
      </c>
      <c r="F44" s="16">
        <v>0</v>
      </c>
      <c r="G44" s="16">
        <f t="shared" si="17"/>
        <v>1803</v>
      </c>
    </row>
    <row r="45" spans="1:7">
      <c r="A45" s="28" t="s">
        <v>318</v>
      </c>
      <c r="B45" s="16">
        <v>1174</v>
      </c>
      <c r="C45" s="16">
        <v>465</v>
      </c>
      <c r="D45" s="16">
        <v>110</v>
      </c>
      <c r="E45" s="16">
        <v>0</v>
      </c>
      <c r="F45" s="16">
        <v>7</v>
      </c>
      <c r="G45" s="16">
        <f t="shared" si="17"/>
        <v>1756</v>
      </c>
    </row>
    <row r="46" spans="1:7">
      <c r="A46" s="28" t="s">
        <v>319</v>
      </c>
      <c r="B46" s="16">
        <v>1173</v>
      </c>
      <c r="C46" s="16">
        <v>250</v>
      </c>
      <c r="D46" s="16">
        <v>19</v>
      </c>
      <c r="E46" s="16">
        <v>4</v>
      </c>
      <c r="F46" s="16">
        <v>5</v>
      </c>
      <c r="G46" s="16">
        <f t="shared" si="17"/>
        <v>1451</v>
      </c>
    </row>
    <row r="47" spans="1:7">
      <c r="A47" s="28" t="s">
        <v>320</v>
      </c>
      <c r="B47" s="16">
        <v>1328</v>
      </c>
      <c r="C47" s="16">
        <v>263</v>
      </c>
      <c r="D47" s="16">
        <v>107</v>
      </c>
      <c r="E47" s="16">
        <v>2</v>
      </c>
      <c r="F47" s="16">
        <v>0</v>
      </c>
      <c r="G47" s="16">
        <f t="shared" si="17"/>
        <v>1700</v>
      </c>
    </row>
    <row r="48" spans="1:7">
      <c r="A48" s="28" t="s">
        <v>321</v>
      </c>
      <c r="B48" s="16">
        <v>1192</v>
      </c>
      <c r="C48" s="16">
        <v>231</v>
      </c>
      <c r="D48" s="16">
        <v>44</v>
      </c>
      <c r="E48" s="16">
        <v>1</v>
      </c>
      <c r="F48" s="16">
        <v>4</v>
      </c>
      <c r="G48" s="16">
        <f t="shared" si="17"/>
        <v>1472</v>
      </c>
    </row>
    <row r="49" spans="1:8">
      <c r="A49" s="28" t="s">
        <v>322</v>
      </c>
      <c r="B49" s="16">
        <v>1304</v>
      </c>
      <c r="C49" s="16">
        <v>284</v>
      </c>
      <c r="D49" s="16">
        <v>25</v>
      </c>
      <c r="E49" s="16">
        <v>1</v>
      </c>
      <c r="F49" s="16">
        <v>0</v>
      </c>
      <c r="G49" s="16">
        <f t="shared" si="17"/>
        <v>1614</v>
      </c>
    </row>
    <row r="50" spans="1:8">
      <c r="A50" s="28" t="s">
        <v>323</v>
      </c>
      <c r="B50" s="16">
        <v>1139</v>
      </c>
      <c r="C50" s="16">
        <v>106</v>
      </c>
      <c r="D50" s="16">
        <v>53</v>
      </c>
      <c r="E50" s="16">
        <v>4</v>
      </c>
      <c r="F50" s="16">
        <v>0</v>
      </c>
      <c r="G50" s="16">
        <f t="shared" si="17"/>
        <v>1302</v>
      </c>
    </row>
    <row r="51" spans="1:8">
      <c r="A51" s="28" t="s">
        <v>324</v>
      </c>
      <c r="B51" s="16">
        <v>1049</v>
      </c>
      <c r="C51" s="16">
        <v>61</v>
      </c>
      <c r="D51" s="16">
        <v>52</v>
      </c>
      <c r="E51" s="16">
        <v>3</v>
      </c>
      <c r="F51" s="16">
        <v>0</v>
      </c>
      <c r="G51" s="16">
        <f t="shared" si="17"/>
        <v>1165</v>
      </c>
    </row>
    <row r="52" spans="1:8">
      <c r="A52" s="28" t="s">
        <v>325</v>
      </c>
      <c r="B52" s="16">
        <v>925</v>
      </c>
      <c r="C52" s="16">
        <v>146</v>
      </c>
      <c r="D52" s="16">
        <v>239</v>
      </c>
      <c r="E52" s="16">
        <v>0</v>
      </c>
      <c r="F52" s="16">
        <v>0</v>
      </c>
      <c r="G52" s="16">
        <f t="shared" si="17"/>
        <v>1310</v>
      </c>
      <c r="H52" t="s">
        <v>354</v>
      </c>
    </row>
    <row r="53" spans="1:8">
      <c r="A53" s="28" t="s">
        <v>326</v>
      </c>
      <c r="B53" s="16">
        <v>955</v>
      </c>
      <c r="C53" s="16">
        <v>102</v>
      </c>
      <c r="D53" s="16">
        <v>58</v>
      </c>
      <c r="E53" s="16">
        <v>0</v>
      </c>
      <c r="F53" s="16">
        <v>0</v>
      </c>
      <c r="G53" s="16">
        <f t="shared" si="17"/>
        <v>1115</v>
      </c>
    </row>
    <row r="54" spans="1:8">
      <c r="A54" s="28" t="s">
        <v>327</v>
      </c>
      <c r="B54" s="16">
        <v>1220</v>
      </c>
      <c r="C54" s="16">
        <f>243+146</f>
        <v>389</v>
      </c>
      <c r="D54" s="16">
        <f>375+46</f>
        <v>421</v>
      </c>
      <c r="E54" s="16">
        <v>0</v>
      </c>
      <c r="F54" s="16">
        <v>0</v>
      </c>
      <c r="G54" s="16">
        <f t="shared" si="17"/>
        <v>2030</v>
      </c>
    </row>
    <row r="55" spans="1:8">
      <c r="A55" s="28" t="s">
        <v>328</v>
      </c>
      <c r="B55" s="16">
        <v>1906</v>
      </c>
      <c r="C55" s="16">
        <v>203</v>
      </c>
      <c r="D55" s="16">
        <v>339</v>
      </c>
      <c r="E55" s="16">
        <v>0</v>
      </c>
      <c r="F55" s="16">
        <v>0</v>
      </c>
      <c r="G55" s="16">
        <f t="shared" si="17"/>
        <v>2448</v>
      </c>
      <c r="H55" t="s">
        <v>400</v>
      </c>
    </row>
    <row r="56" spans="1:8">
      <c r="A56" s="28" t="s">
        <v>329</v>
      </c>
      <c r="B56" s="16">
        <v>1904</v>
      </c>
      <c r="C56" s="16">
        <v>201</v>
      </c>
      <c r="D56" s="16">
        <v>439</v>
      </c>
      <c r="E56" s="16">
        <v>0</v>
      </c>
      <c r="F56" s="16">
        <v>0</v>
      </c>
      <c r="G56" s="16">
        <f t="shared" si="17"/>
        <v>2544</v>
      </c>
    </row>
    <row r="57" spans="1:8">
      <c r="A57" s="28" t="s">
        <v>330</v>
      </c>
      <c r="B57" s="16">
        <v>1170</v>
      </c>
      <c r="C57" s="16">
        <v>83</v>
      </c>
      <c r="D57" s="16">
        <v>316</v>
      </c>
      <c r="E57" s="16">
        <v>0</v>
      </c>
      <c r="F57" s="16">
        <v>0</v>
      </c>
      <c r="G57" s="16">
        <f t="shared" si="17"/>
        <v>1569</v>
      </c>
    </row>
    <row r="58" spans="1:8" ht="61.5" customHeight="1">
      <c r="A58" s="9" t="s">
        <v>331</v>
      </c>
      <c r="B58" s="9" t="s">
        <v>309</v>
      </c>
      <c r="C58" s="37" t="s">
        <v>332</v>
      </c>
      <c r="D58" s="37" t="s">
        <v>333</v>
      </c>
      <c r="E58" s="9" t="s">
        <v>312</v>
      </c>
      <c r="F58" s="9" t="s">
        <v>313</v>
      </c>
      <c r="G58" s="9" t="s">
        <v>81</v>
      </c>
    </row>
    <row r="59" spans="1:8" ht="17.25" customHeight="1">
      <c r="A59" s="28" t="s">
        <v>334</v>
      </c>
      <c r="B59" s="45">
        <f>3+647+49</f>
        <v>699</v>
      </c>
      <c r="C59" s="46">
        <v>111</v>
      </c>
      <c r="D59" s="46">
        <f>197+49+1+25</f>
        <v>272</v>
      </c>
      <c r="E59" s="45">
        <v>1</v>
      </c>
      <c r="F59" s="45">
        <v>0</v>
      </c>
      <c r="G59" s="16">
        <f t="shared" si="17"/>
        <v>1083</v>
      </c>
    </row>
    <row r="60" spans="1:8" ht="17.25" customHeight="1">
      <c r="A60" s="28" t="s">
        <v>335</v>
      </c>
      <c r="B60" s="45">
        <v>784</v>
      </c>
      <c r="C60" s="46">
        <v>104</v>
      </c>
      <c r="D60" s="46">
        <v>167</v>
      </c>
      <c r="E60" s="45">
        <v>7</v>
      </c>
      <c r="F60" s="45">
        <v>0</v>
      </c>
      <c r="G60" s="16">
        <f t="shared" si="17"/>
        <v>1062</v>
      </c>
    </row>
    <row r="61" spans="1:8" ht="17.25" customHeight="1">
      <c r="A61" s="28"/>
      <c r="B61" s="45"/>
      <c r="C61" s="46"/>
      <c r="D61" s="46"/>
      <c r="E61" s="45"/>
      <c r="F61" s="45"/>
      <c r="G61" s="16"/>
    </row>
    <row r="62" spans="1:8" ht="52.5" customHeight="1">
      <c r="A62" s="9" t="s">
        <v>331</v>
      </c>
      <c r="B62" s="9" t="s">
        <v>309</v>
      </c>
      <c r="C62" s="37" t="s">
        <v>332</v>
      </c>
      <c r="D62" s="37" t="s">
        <v>401</v>
      </c>
      <c r="E62" s="9" t="s">
        <v>312</v>
      </c>
      <c r="F62" s="9" t="s">
        <v>313</v>
      </c>
      <c r="G62" s="9" t="s">
        <v>81</v>
      </c>
    </row>
    <row r="63" spans="1:8" ht="17.25" customHeight="1">
      <c r="A63" s="28" t="s">
        <v>336</v>
      </c>
      <c r="B63" s="45">
        <v>1038</v>
      </c>
      <c r="C63" s="46">
        <v>259</v>
      </c>
      <c r="D63" s="46">
        <v>140</v>
      </c>
      <c r="E63" s="45">
        <v>0</v>
      </c>
      <c r="F63" s="45">
        <v>0</v>
      </c>
      <c r="G63" s="16">
        <f t="shared" si="17"/>
        <v>1437</v>
      </c>
      <c r="H63" t="s">
        <v>402</v>
      </c>
    </row>
    <row r="64" spans="1:8" ht="17.25" customHeight="1">
      <c r="A64" s="28" t="s">
        <v>337</v>
      </c>
      <c r="B64" s="45">
        <v>1032</v>
      </c>
      <c r="C64" s="46">
        <v>176</v>
      </c>
      <c r="D64" s="46">
        <v>123</v>
      </c>
      <c r="E64" s="45">
        <v>0</v>
      </c>
      <c r="F64" s="45">
        <v>0</v>
      </c>
      <c r="G64" s="16">
        <f t="shared" si="17"/>
        <v>1331</v>
      </c>
    </row>
    <row r="65" spans="1:9" ht="17.25" customHeight="1">
      <c r="A65" s="42" t="s">
        <v>338</v>
      </c>
      <c r="B65" s="45">
        <v>899</v>
      </c>
      <c r="C65" s="46">
        <v>133</v>
      </c>
      <c r="D65" s="46">
        <v>202</v>
      </c>
      <c r="E65" s="45">
        <v>0</v>
      </c>
      <c r="F65" s="45">
        <v>0</v>
      </c>
      <c r="G65" s="45">
        <f t="shared" si="17"/>
        <v>1234</v>
      </c>
      <c r="H65" s="4"/>
      <c r="I65" s="4"/>
    </row>
    <row r="66" spans="1:9" ht="17.25" customHeight="1">
      <c r="A66" s="42" t="s">
        <v>339</v>
      </c>
      <c r="B66" s="45">
        <v>730</v>
      </c>
      <c r="C66" s="46">
        <v>34</v>
      </c>
      <c r="D66" s="46">
        <v>162</v>
      </c>
      <c r="E66" s="45">
        <v>1</v>
      </c>
      <c r="F66" s="45">
        <v>1</v>
      </c>
      <c r="G66" s="45">
        <f t="shared" si="17"/>
        <v>928</v>
      </c>
      <c r="H66" s="4"/>
      <c r="I66" s="4"/>
    </row>
    <row r="67" spans="1:9" ht="17.25" customHeight="1">
      <c r="A67" s="42" t="s">
        <v>340</v>
      </c>
      <c r="B67" s="45">
        <v>1124</v>
      </c>
      <c r="C67" s="46">
        <v>57</v>
      </c>
      <c r="D67" s="46">
        <v>391</v>
      </c>
      <c r="E67" s="45">
        <v>0</v>
      </c>
      <c r="F67" s="45">
        <v>0</v>
      </c>
      <c r="G67" s="45">
        <f t="shared" si="17"/>
        <v>1572</v>
      </c>
      <c r="H67" s="4"/>
      <c r="I67" s="4"/>
    </row>
    <row r="68" spans="1:9" ht="17.25" customHeight="1">
      <c r="A68" s="42" t="s">
        <v>341</v>
      </c>
      <c r="B68" s="45">
        <v>1115</v>
      </c>
      <c r="C68" s="46">
        <v>59</v>
      </c>
      <c r="D68" s="46">
        <v>231</v>
      </c>
      <c r="E68" s="45">
        <v>0</v>
      </c>
      <c r="F68" s="45">
        <v>0</v>
      </c>
      <c r="G68" s="45">
        <f t="shared" si="17"/>
        <v>1405</v>
      </c>
      <c r="H68" s="4"/>
      <c r="I68" s="4"/>
    </row>
    <row r="69" spans="1:9" ht="17.25" customHeight="1">
      <c r="A69" s="42" t="s">
        <v>342</v>
      </c>
      <c r="B69" s="45">
        <v>1248</v>
      </c>
      <c r="C69" s="46">
        <v>109</v>
      </c>
      <c r="D69" s="46">
        <v>298</v>
      </c>
      <c r="E69" s="45">
        <v>0</v>
      </c>
      <c r="F69" s="45">
        <v>0</v>
      </c>
      <c r="G69" s="45">
        <f t="shared" si="17"/>
        <v>1655</v>
      </c>
      <c r="H69" s="4"/>
      <c r="I69" s="4"/>
    </row>
    <row r="70" spans="1:9" ht="17.25" customHeight="1">
      <c r="A70" s="42" t="s">
        <v>343</v>
      </c>
      <c r="B70" s="45">
        <v>1195</v>
      </c>
      <c r="C70" s="46">
        <v>57</v>
      </c>
      <c r="D70" s="46">
        <v>197</v>
      </c>
      <c r="E70" s="45">
        <v>0</v>
      </c>
      <c r="F70" s="45">
        <v>28</v>
      </c>
      <c r="G70" s="45">
        <f t="shared" si="17"/>
        <v>1477</v>
      </c>
      <c r="H70" s="4"/>
      <c r="I70" s="4"/>
    </row>
    <row r="71" spans="1:9" ht="17.25" customHeight="1">
      <c r="A71" s="42" t="s">
        <v>344</v>
      </c>
      <c r="B71" s="45">
        <v>1639</v>
      </c>
      <c r="C71" s="46">
        <v>48</v>
      </c>
      <c r="D71" s="46">
        <v>267</v>
      </c>
      <c r="E71" s="45">
        <v>15</v>
      </c>
      <c r="F71" s="45">
        <v>10</v>
      </c>
      <c r="G71" s="45">
        <f>SUM(B71:F71)</f>
        <v>1979</v>
      </c>
      <c r="H71" t="s">
        <v>345</v>
      </c>
    </row>
    <row r="72" spans="1:9" ht="17.25" customHeight="1">
      <c r="A72" s="42" t="s">
        <v>346</v>
      </c>
      <c r="B72" s="45">
        <v>2025</v>
      </c>
      <c r="C72" s="46">
        <v>52</v>
      </c>
      <c r="D72" s="46">
        <v>509</v>
      </c>
      <c r="E72" s="45">
        <v>17</v>
      </c>
      <c r="F72" s="45">
        <v>0</v>
      </c>
      <c r="G72" s="45">
        <f>SUM(B72:F72)</f>
        <v>2603</v>
      </c>
    </row>
    <row r="73" spans="1:9" ht="17.25" customHeight="1">
      <c r="A73" s="42" t="s">
        <v>347</v>
      </c>
      <c r="B73" s="45">
        <v>1528</v>
      </c>
      <c r="C73" s="46">
        <v>80</v>
      </c>
      <c r="D73" s="46">
        <v>479</v>
      </c>
      <c r="E73" s="45">
        <v>528</v>
      </c>
      <c r="F73" s="45">
        <v>0</v>
      </c>
      <c r="G73" s="45">
        <f>SUM(B73:F73)</f>
        <v>2615</v>
      </c>
    </row>
    <row r="74" spans="1:9" ht="17.25" customHeight="1">
      <c r="A74" s="42" t="s">
        <v>348</v>
      </c>
      <c r="B74" s="45">
        <v>1919</v>
      </c>
      <c r="C74" s="46">
        <v>86</v>
      </c>
      <c r="D74" s="46">
        <v>547</v>
      </c>
      <c r="E74" s="45">
        <v>0</v>
      </c>
      <c r="F74" s="45">
        <v>0</v>
      </c>
      <c r="G74" s="45">
        <f>SUM(B74:F74)</f>
        <v>2552</v>
      </c>
    </row>
    <row r="75" spans="1:9" ht="17.25" customHeight="1">
      <c r="A75" s="42" t="s">
        <v>349</v>
      </c>
      <c r="B75" s="45">
        <v>1785</v>
      </c>
      <c r="C75" s="46">
        <v>60</v>
      </c>
      <c r="D75" s="46">
        <v>585</v>
      </c>
      <c r="E75" s="45">
        <v>587</v>
      </c>
      <c r="F75" s="45">
        <v>0</v>
      </c>
      <c r="G75" s="45">
        <f>SUM(B75:F75)</f>
        <v>3017</v>
      </c>
    </row>
    <row r="76" spans="1:9" ht="17.25" customHeight="1">
      <c r="A76" s="42" t="s">
        <v>364</v>
      </c>
      <c r="B76" s="45">
        <v>918</v>
      </c>
      <c r="C76" s="46">
        <v>56</v>
      </c>
      <c r="D76" s="46">
        <v>215</v>
      </c>
      <c r="E76" s="45">
        <v>0</v>
      </c>
      <c r="F76" s="45">
        <v>0</v>
      </c>
      <c r="G76" s="45">
        <v>1189</v>
      </c>
      <c r="H76" s="4"/>
      <c r="I76" s="4"/>
    </row>
    <row r="77" spans="1:9" ht="17.25" customHeight="1">
      <c r="A77" s="42" t="s">
        <v>365</v>
      </c>
      <c r="B77" s="45">
        <v>1022</v>
      </c>
      <c r="C77" s="46">
        <v>118</v>
      </c>
      <c r="D77" s="46">
        <v>438</v>
      </c>
      <c r="E77" s="45">
        <v>0</v>
      </c>
      <c r="F77" s="45">
        <v>0</v>
      </c>
      <c r="G77" s="45">
        <v>1578</v>
      </c>
      <c r="H77" s="4"/>
      <c r="I77" s="4"/>
    </row>
    <row r="78" spans="1:9" ht="17.25" customHeight="1">
      <c r="A78" s="42" t="s">
        <v>367</v>
      </c>
      <c r="B78" s="45"/>
      <c r="C78" s="46"/>
      <c r="D78" s="46"/>
      <c r="E78" s="45"/>
      <c r="F78" s="45"/>
      <c r="G78" s="45"/>
      <c r="H78" s="4"/>
      <c r="I78" s="4"/>
    </row>
    <row r="79" spans="1:9">
      <c r="A79" s="42" t="s">
        <v>391</v>
      </c>
      <c r="B79" s="57">
        <f t="shared" ref="B79:G79" si="18">SUM(B41:B71)/32</f>
        <v>1024.25</v>
      </c>
      <c r="C79" s="57">
        <f t="shared" si="18"/>
        <v>169.28125</v>
      </c>
      <c r="D79" s="57">
        <f t="shared" si="18"/>
        <v>169</v>
      </c>
      <c r="E79" s="57">
        <f t="shared" si="18"/>
        <v>4.53125</v>
      </c>
      <c r="F79" s="57">
        <f t="shared" si="18"/>
        <v>3.53125</v>
      </c>
      <c r="G79" s="57">
        <f t="shared" si="18"/>
        <v>1370.59375</v>
      </c>
      <c r="H79" s="4"/>
      <c r="I79" s="4"/>
    </row>
    <row r="81" spans="1:7">
      <c r="E81" t="s">
        <v>403</v>
      </c>
      <c r="G81">
        <f>SUM(G41:G74)</f>
        <v>51629</v>
      </c>
    </row>
    <row r="82" spans="1:7" ht="12.95">
      <c r="A82" s="3" t="s">
        <v>237</v>
      </c>
    </row>
    <row r="83" spans="1:7">
      <c r="A83" t="s">
        <v>368</v>
      </c>
    </row>
    <row r="84" spans="1:7">
      <c r="A84" t="s">
        <v>288</v>
      </c>
    </row>
    <row r="85" spans="1:7">
      <c r="A85" t="s">
        <v>290</v>
      </c>
    </row>
    <row r="87" spans="1:7">
      <c r="A87" s="43" t="s">
        <v>11</v>
      </c>
      <c r="B87" s="43"/>
      <c r="C87" s="43"/>
    </row>
    <row r="88" spans="1:7">
      <c r="A88" s="43" t="s">
        <v>369</v>
      </c>
      <c r="B88" s="43"/>
      <c r="C88" s="43"/>
    </row>
    <row r="89" spans="1:7" ht="29.25" customHeight="1">
      <c r="A89" s="98" t="s">
        <v>370</v>
      </c>
      <c r="B89" s="98"/>
      <c r="C89" s="98"/>
    </row>
    <row r="90" spans="1:7" ht="24.95" customHeight="1">
      <c r="A90" s="95" t="s">
        <v>371</v>
      </c>
      <c r="B90" s="95"/>
      <c r="C90" s="95"/>
    </row>
    <row r="91" spans="1:7">
      <c r="A91" s="98" t="s">
        <v>372</v>
      </c>
      <c r="B91" s="98"/>
      <c r="C91" s="98"/>
    </row>
    <row r="93" spans="1:7">
      <c r="A93" t="s">
        <v>59</v>
      </c>
    </row>
    <row r="94" spans="1:7">
      <c r="A94" s="47" t="s">
        <v>373</v>
      </c>
      <c r="B94" s="44"/>
      <c r="C94" s="44"/>
    </row>
    <row r="95" spans="1:7">
      <c r="A95" s="49" t="s">
        <v>374</v>
      </c>
      <c r="B95" s="48"/>
      <c r="C95" s="48"/>
    </row>
    <row r="96" spans="1:7">
      <c r="A96" s="98" t="s">
        <v>372</v>
      </c>
      <c r="B96" s="98"/>
      <c r="C96" s="98"/>
    </row>
  </sheetData>
  <mergeCells count="4">
    <mergeCell ref="A96:C96"/>
    <mergeCell ref="A89:C89"/>
    <mergeCell ref="A90:C90"/>
    <mergeCell ref="A91:C91"/>
  </mergeCells>
  <phoneticPr fontId="0" type="noConversion"/>
  <printOptions gridLines="1"/>
  <pageMargins left="0.75" right="0.75" top="0.35" bottom="1" header="0.24" footer="0.5"/>
  <pageSetup paperSize="9" orientation="landscape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ee73f336-9c49-41ab-9427-d263034a0100" ContentTypeId="0x010100073DBBF460B4694388C550D7D3B13999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MKC Word Document" ma:contentTypeID="0x010100073DBBF460B4694388C550D7D3B1399900CC16FCAF351D7848A8CDA6E01FA09E3C" ma:contentTypeVersion="10" ma:contentTypeDescription="MKC Branded Word Template Document" ma:contentTypeScope="" ma:versionID="1b93744e89d15d0e1343c4f819b740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20E5A-8CC5-4135-959F-94823F3215AF}"/>
</file>

<file path=customXml/itemProps2.xml><?xml version="1.0" encoding="utf-8"?>
<ds:datastoreItem xmlns:ds="http://schemas.openxmlformats.org/officeDocument/2006/customXml" ds:itemID="{69200337-3EE7-4B00-94AB-7F9E4A4F1F5A}"/>
</file>

<file path=customXml/itemProps3.xml><?xml version="1.0" encoding="utf-8"?>
<ds:datastoreItem xmlns:ds="http://schemas.openxmlformats.org/officeDocument/2006/customXml" ds:itemID="{8BEDBD10-7C2D-4091-8552-D8091296B9F9}"/>
</file>

<file path=customXml/itemProps4.xml><?xml version="1.0" encoding="utf-8"?>
<ds:datastoreItem xmlns:ds="http://schemas.openxmlformats.org/officeDocument/2006/customXml" ds:itemID="{EC20E7B5-3155-49D4-921B-FE634D944AA7}"/>
</file>

<file path=customXml/itemProps5.xml><?xml version="1.0" encoding="utf-8"?>
<ds:datastoreItem xmlns:ds="http://schemas.openxmlformats.org/officeDocument/2006/customXml" ds:itemID="{368A7505-198B-47F0-95AC-0F2F3A9586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Milton Keynes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1c : House Completions, Starts and Under Construction 1989 - 2000</dc:title>
  <dc:subject/>
  <dc:creator>BERRING</dc:creator>
  <cp:keywords/>
  <dc:description/>
  <cp:lastModifiedBy>Lewis Hales</cp:lastModifiedBy>
  <cp:revision/>
  <dcterms:created xsi:type="dcterms:W3CDTF">2000-06-05T12:22:57Z</dcterms:created>
  <dcterms:modified xsi:type="dcterms:W3CDTF">2025-04-17T09:03:47Z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12800.0000000000</vt:lpwstr>
  </property>
  <property fmtid="{D5CDD505-2E9C-101B-9397-08002B2CF9AE}" pid="3" name="ContentTypeId">
    <vt:lpwstr>0x010100073DBBF460B4694388C550D7D3B1399900CC16FCAF351D7848A8CDA6E01FA09E3C</vt:lpwstr>
  </property>
</Properties>
</file>