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25-26/budget guidance/"/>
    </mc:Choice>
  </mc:AlternateContent>
  <xr:revisionPtr revIDLastSave="123" documentId="13_ncr:1_{9E454D83-0B4E-4A8B-94FC-C8A22D956702}" xr6:coauthVersionLast="47" xr6:coauthVersionMax="47" xr10:uidLastSave="{7220D951-CFB3-4B88-A8DB-F89D6E37D00D}"/>
  <workbookProtection workbookAlgorithmName="SHA-512" workbookHashValue="X1x60QkPScENCxKr73xAD+PpdTleiUugBZ2Rj08SbZE+CRIB4jhGWFqyzo7ZzWkjc0W3RuBoxANjE7d5rk2dUg==" workbookSaltValue="qeevFsI/DOHfv95p8ssN7w==" workbookSpinCount="100000" lockStructure="1"/>
  <bookViews>
    <workbookView xWindow="-110" yWindow="-110" windowWidth="19420" windowHeight="10300" xr2:uid="{00000000-000D-0000-FFFF-FFFF00000000}"/>
  </bookViews>
  <sheets>
    <sheet name="Budget Calc" sheetId="2" r:id="rId1"/>
    <sheet name="Data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F3" i="2"/>
  <c r="G8" i="2" l="1"/>
  <c r="B13" i="2" s="1"/>
  <c r="D8" i="2"/>
  <c r="G7" i="2"/>
  <c r="B12" i="2" s="1"/>
  <c r="D7" i="2"/>
  <c r="B11" i="2" s="1"/>
  <c r="B17" i="2" l="1"/>
  <c r="B16" i="2" l="1"/>
  <c r="B19" i="2" s="1"/>
</calcChain>
</file>

<file path=xl/sharedStrings.xml><?xml version="1.0" encoding="utf-8"?>
<sst xmlns="http://schemas.openxmlformats.org/spreadsheetml/2006/main" count="154" uniqueCount="153">
  <si>
    <t>Universal Infant Free School Meals (UIFSM) - 25/26 Estimated Allocation</t>
  </si>
  <si>
    <t>School:</t>
  </si>
  <si>
    <t>Select your school here</t>
  </si>
  <si>
    <t>Pupil data</t>
  </si>
  <si>
    <t>(a)</t>
  </si>
  <si>
    <t>(b)</t>
  </si>
  <si>
    <t>(c)</t>
  </si>
  <si>
    <t>(d)</t>
  </si>
  <si>
    <t>(e)</t>
  </si>
  <si>
    <t>(f)</t>
  </si>
  <si>
    <t xml:space="preserve">School Census </t>
  </si>
  <si>
    <t>Meals taken by ALL pupils in Year Groups 1 and 2</t>
  </si>
  <si>
    <t>Meals taken by FSM pupils in Year Groups 1 and 2</t>
  </si>
  <si>
    <t>Meals taken by grant eligible pupils in Years 1 and 2 (a) - (b)</t>
  </si>
  <si>
    <t>Meals taken by ALL pupils in Year Group R</t>
  </si>
  <si>
    <t>Meals taken by FSM pupils in Year Group R</t>
  </si>
  <si>
    <t>Meals taken by grant eligible pupils in Year R (d) - (e)</t>
  </si>
  <si>
    <t>October 2024</t>
  </si>
  <si>
    <t>January 2025</t>
  </si>
  <si>
    <t>Provisional Allocation</t>
  </si>
  <si>
    <t>(i) Average of October 2024 and January 2025 take up of meals in Years 1 and 2</t>
  </si>
  <si>
    <t>(October 2024 Year 1 and 2 pupils in (c) + January 2025 Year 1 and 2 pupils in (c))/2 x the meal rate of £2.58  x  190 meal days)</t>
  </si>
  <si>
    <t>(ii) Average of October 2024 and January 2025 take up of meals in Year R only</t>
  </si>
  <si>
    <t>(October 2024 Year R pupils in (f)+ January 2025 Year R pupils in (f))/2 x the meal rate of £2.58  x  190 meal days)</t>
  </si>
  <si>
    <t>(iii) January 2025 take up of meals in Year R only</t>
  </si>
  <si>
    <t>(January 2025 pupils in (f) x the meal rate of £2.58  x  190 meal days</t>
  </si>
  <si>
    <r>
      <t xml:space="preserve">Final allocation = (i) </t>
    </r>
    <r>
      <rPr>
        <sz val="12"/>
        <color theme="1"/>
        <rFont val="Arial"/>
        <family val="2"/>
      </rPr>
      <t>plus the greater of</t>
    </r>
    <r>
      <rPr>
        <b/>
        <sz val="12"/>
        <color theme="1"/>
        <rFont val="Arial"/>
        <family val="2"/>
      </rPr>
      <t xml:space="preserve"> (ii) or (iii) </t>
    </r>
  </si>
  <si>
    <t>Amount to be received in Jul 25 for Apr to Aug (final allocation)</t>
  </si>
  <si>
    <t>Amount to be received in Jul 25 for Sep - Mar (provisional allocation)</t>
  </si>
  <si>
    <t>TOTAL TO BE INCLUDED IN BUDGET 25/26</t>
  </si>
  <si>
    <t>Prov revenue payment for 17/18</t>
  </si>
  <si>
    <t>Abbeys Primary School</t>
  </si>
  <si>
    <t>SP2348</t>
  </si>
  <si>
    <t>Barleyhurst Park Primary</t>
  </si>
  <si>
    <t>SP2238</t>
  </si>
  <si>
    <t>Bishop Parker Catholic School</t>
  </si>
  <si>
    <t>SP3377</t>
  </si>
  <si>
    <t>Bow Brickhill CofE VA Primary School</t>
  </si>
  <si>
    <t>SP3384</t>
  </si>
  <si>
    <t>Brooklands Farm Primary School</t>
  </si>
  <si>
    <t>SP3391</t>
  </si>
  <si>
    <t>Brooksward School</t>
  </si>
  <si>
    <t>SP2005</t>
  </si>
  <si>
    <t>Broughton Fields Primary School</t>
  </si>
  <si>
    <t>SP2017</t>
  </si>
  <si>
    <t>Caroline Haslett Primary School</t>
  </si>
  <si>
    <t>SP2336</t>
  </si>
  <si>
    <t>Castlethorpe First School</t>
  </si>
  <si>
    <t>SP2015</t>
  </si>
  <si>
    <t>Cedars Primary School</t>
  </si>
  <si>
    <t>SP2346</t>
  </si>
  <si>
    <t>Cold Harbour Church of England School</t>
  </si>
  <si>
    <t>SP3000</t>
  </si>
  <si>
    <t>Downs Barn School</t>
  </si>
  <si>
    <t>SP2313</t>
  </si>
  <si>
    <t>Drayton Park School</t>
  </si>
  <si>
    <t>SP2351</t>
  </si>
  <si>
    <t>Falconhurst School</t>
  </si>
  <si>
    <t>SP2285</t>
  </si>
  <si>
    <t>Germander Park School</t>
  </si>
  <si>
    <t>SP2316</t>
  </si>
  <si>
    <t>Giffard Park Primary School</t>
  </si>
  <si>
    <t>SP2323</t>
  </si>
  <si>
    <t>Giles Brook Primary School</t>
  </si>
  <si>
    <t>SP3376</t>
  </si>
  <si>
    <t>Glastonbury Thorn School</t>
  </si>
  <si>
    <t>SP2347</t>
  </si>
  <si>
    <t>Great Linford Primary School</t>
  </si>
  <si>
    <t>SP2303</t>
  </si>
  <si>
    <t>Green Park School</t>
  </si>
  <si>
    <t>SP2337</t>
  </si>
  <si>
    <t>Greenleys First School</t>
  </si>
  <si>
    <t>SP2272</t>
  </si>
  <si>
    <t>Hanslope Primary School</t>
  </si>
  <si>
    <t>SP2042</t>
  </si>
  <si>
    <t>Haversham Village School</t>
  </si>
  <si>
    <t>SP2043</t>
  </si>
  <si>
    <t>Heelands School</t>
  </si>
  <si>
    <t>SP2324</t>
  </si>
  <si>
    <t>Howe Park School</t>
  </si>
  <si>
    <t>SP2006</t>
  </si>
  <si>
    <t>Langland Community School</t>
  </si>
  <si>
    <t>SP2284</t>
  </si>
  <si>
    <t>Lavendon School</t>
  </si>
  <si>
    <t>SP2067</t>
  </si>
  <si>
    <t>Long Meadow School</t>
  </si>
  <si>
    <t>SP2007</t>
  </si>
  <si>
    <t>Loughton Manor First School</t>
  </si>
  <si>
    <t>SS5405</t>
  </si>
  <si>
    <t>Merebrook Infant School</t>
  </si>
  <si>
    <t>SP2506</t>
  </si>
  <si>
    <t>Milton Keynes Primary Pupil Referral Unit</t>
  </si>
  <si>
    <t>SA1107</t>
  </si>
  <si>
    <t>Newton Blossomville Church of England School</t>
  </si>
  <si>
    <t>SP3003</t>
  </si>
  <si>
    <t>Newton Leys Primary School</t>
  </si>
  <si>
    <t>SP3390</t>
  </si>
  <si>
    <t>North Crawley CofE School</t>
  </si>
  <si>
    <t>SP3004</t>
  </si>
  <si>
    <t>Oldbrook First School</t>
  </si>
  <si>
    <t>SP2062</t>
  </si>
  <si>
    <t>Pepper Hill School</t>
  </si>
  <si>
    <t>SP2247</t>
  </si>
  <si>
    <t>Portfields Primary School</t>
  </si>
  <si>
    <t>SP2002</t>
  </si>
  <si>
    <t>Priory Common School</t>
  </si>
  <si>
    <t>SP2322</t>
  </si>
  <si>
    <t>Priory Rise School</t>
  </si>
  <si>
    <t>SP3392</t>
  </si>
  <si>
    <t>Romans Field School</t>
  </si>
  <si>
    <t>SL7015</t>
  </si>
  <si>
    <t>Russell Street School</t>
  </si>
  <si>
    <t>SP2112</t>
  </si>
  <si>
    <t>Sherington Church of England School</t>
  </si>
  <si>
    <t>SP3005</t>
  </si>
  <si>
    <t>Slated Row School</t>
  </si>
  <si>
    <t>SL7026</t>
  </si>
  <si>
    <t>St Andrew's CofE Infant School</t>
  </si>
  <si>
    <t>SP3066</t>
  </si>
  <si>
    <t>St Bernadette's Catholic Primary School</t>
  </si>
  <si>
    <t>SP3383</t>
  </si>
  <si>
    <t>St Mary and St Giles Church of England School</t>
  </si>
  <si>
    <t>SP3348</t>
  </si>
  <si>
    <t>St Mary Magdalene Catholic Primary School</t>
  </si>
  <si>
    <t>SP3379</t>
  </si>
  <si>
    <t>St Mary's Wavendon CofE Primary</t>
  </si>
  <si>
    <t>SP3058</t>
  </si>
  <si>
    <t>St Monica's Catholic Primary School</t>
  </si>
  <si>
    <t>SP3378</t>
  </si>
  <si>
    <t>St Thomas Aquinas Catholic Primary School</t>
  </si>
  <si>
    <t>SP3369</t>
  </si>
  <si>
    <t>Stoke Goldington Church of England School</t>
  </si>
  <si>
    <t>SP3006</t>
  </si>
  <si>
    <t>Summerfield School</t>
  </si>
  <si>
    <t>SP2327</t>
  </si>
  <si>
    <t>The Redway School</t>
  </si>
  <si>
    <t>SL7034</t>
  </si>
  <si>
    <t>The Walnuts School</t>
  </si>
  <si>
    <t>SL7021</t>
  </si>
  <si>
    <t>The Willows School and Early Years Centre</t>
  </si>
  <si>
    <t>SP2320</t>
  </si>
  <si>
    <t>Tickford Park Primary School</t>
  </si>
  <si>
    <t>SP3389</t>
  </si>
  <si>
    <t>Wavendon Gate School</t>
  </si>
  <si>
    <t>SP2000</t>
  </si>
  <si>
    <t>Whitespire School</t>
  </si>
  <si>
    <t>SL7009</t>
  </si>
  <si>
    <t>Willen Primary School</t>
  </si>
  <si>
    <t>SP2330</t>
  </si>
  <si>
    <t>Wood End First School</t>
  </si>
  <si>
    <t>SP2306</t>
  </si>
  <si>
    <t>Wyvern School</t>
  </si>
  <si>
    <t>SP2122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</si>
</sst>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809]d\ mmmm\ yyyy;@"/>
    <numFmt numFmtId="165" formatCode="_-* #,##0_-;\-* #,##0_-;_-* &quot;-&quot;??_-;_-@_-"/>
    <numFmt numFmtId="166" formatCode="[$£]#,##0"/>
  </numFmts>
  <fonts count="1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Border="0" applyProtection="0"/>
  </cellStyleXfs>
  <cellXfs count="49">
    <xf numFmtId="0" fontId="0" fillId="0" borderId="0" xfId="0"/>
    <xf numFmtId="0" fontId="7" fillId="3" borderId="4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6" xfId="0" applyFont="1" applyFill="1" applyBorder="1" applyProtection="1">
      <protection locked="0"/>
    </xf>
    <xf numFmtId="0" fontId="4" fillId="4" borderId="11" xfId="0" applyFont="1" applyFill="1" applyBorder="1"/>
    <xf numFmtId="0" fontId="0" fillId="4" borderId="12" xfId="0" applyFill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3" xfId="0" applyNumberFormat="1" applyFont="1" applyFill="1" applyBorder="1"/>
    <xf numFmtId="164" fontId="5" fillId="0" borderId="0" xfId="0" applyNumberFormat="1" applyFont="1"/>
    <xf numFmtId="49" fontId="6" fillId="5" borderId="1" xfId="0" applyNumberFormat="1" applyFont="1" applyFill="1" applyBorder="1"/>
    <xf numFmtId="0" fontId="0" fillId="5" borderId="1" xfId="0" applyFill="1" applyBorder="1"/>
    <xf numFmtId="165" fontId="0" fillId="5" borderId="3" xfId="1" applyNumberFormat="1" applyFont="1" applyFill="1" applyBorder="1" applyAlignment="1" applyProtection="1">
      <alignment wrapText="1"/>
    </xf>
    <xf numFmtId="165" fontId="0" fillId="5" borderId="7" xfId="1" applyNumberFormat="1" applyFont="1" applyFill="1" applyBorder="1" applyAlignment="1" applyProtection="1">
      <alignment wrapText="1"/>
    </xf>
    <xf numFmtId="49" fontId="0" fillId="5" borderId="1" xfId="0" applyNumberFormat="1" applyFill="1" applyBorder="1" applyAlignment="1">
      <alignment wrapText="1"/>
    </xf>
    <xf numFmtId="165" fontId="2" fillId="5" borderId="1" xfId="1" applyNumberFormat="1" applyFont="1" applyFill="1" applyBorder="1" applyProtection="1"/>
    <xf numFmtId="49" fontId="2" fillId="5" borderId="1" xfId="0" applyNumberFormat="1" applyFont="1" applyFill="1" applyBorder="1" applyAlignment="1">
      <alignment wrapText="1"/>
    </xf>
    <xf numFmtId="165" fontId="2" fillId="6" borderId="1" xfId="1" applyNumberFormat="1" applyFont="1" applyFill="1" applyBorder="1" applyProtection="1"/>
    <xf numFmtId="165" fontId="2" fillId="6" borderId="2" xfId="1" applyNumberFormat="1" applyFont="1" applyFill="1" applyBorder="1" applyProtection="1"/>
    <xf numFmtId="165" fontId="2" fillId="6" borderId="9" xfId="1" applyNumberFormat="1" applyFont="1" applyFill="1" applyBorder="1" applyProtection="1"/>
    <xf numFmtId="49" fontId="0" fillId="6" borderId="2" xfId="0" applyNumberFormat="1" applyFill="1" applyBorder="1" applyAlignment="1">
      <alignment wrapText="1"/>
    </xf>
    <xf numFmtId="49" fontId="0" fillId="6" borderId="9" xfId="0" applyNumberFormat="1" applyFill="1" applyBorder="1" applyAlignment="1">
      <alignment wrapText="1"/>
    </xf>
    <xf numFmtId="49" fontId="2" fillId="6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7" borderId="14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166" fontId="12" fillId="0" borderId="0" xfId="0" applyNumberFormat="1" applyFont="1" applyAlignment="1">
      <alignment horizontal="left" indent="3"/>
    </xf>
    <xf numFmtId="0" fontId="13" fillId="0" borderId="0" xfId="2" applyFont="1" applyAlignment="1">
      <alignment horizontal="center"/>
    </xf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5" fontId="0" fillId="5" borderId="3" xfId="1" applyNumberFormat="1" applyFont="1" applyFill="1" applyBorder="1" applyAlignment="1" applyProtection="1">
      <alignment horizontal="left" wrapText="1"/>
    </xf>
    <xf numFmtId="165" fontId="0" fillId="5" borderId="7" xfId="1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left" vertical="center" wrapText="1"/>
    </xf>
    <xf numFmtId="0" fontId="8" fillId="7" borderId="14" xfId="0" applyFont="1" applyFill="1" applyBorder="1" applyAlignment="1" applyProtection="1">
      <alignment horizontal="left" wrapText="1"/>
      <protection locked="0"/>
    </xf>
    <xf numFmtId="0" fontId="8" fillId="7" borderId="15" xfId="0" applyFont="1" applyFill="1" applyBorder="1" applyAlignment="1" applyProtection="1">
      <alignment horizontal="left" wrapText="1"/>
      <protection locked="0"/>
    </xf>
    <xf numFmtId="0" fontId="8" fillId="7" borderId="14" xfId="0" applyFont="1" applyFill="1" applyBorder="1" applyAlignment="1">
      <alignment horizontal="left" wrapText="1"/>
    </xf>
    <xf numFmtId="0" fontId="8" fillId="7" borderId="16" xfId="0" applyFont="1" applyFill="1" applyBorder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9526</xdr:rowOff>
    </xdr:from>
    <xdr:to>
      <xdr:col>12</xdr:col>
      <xdr:colOff>85725</xdr:colOff>
      <xdr:row>19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87075" y="485776"/>
          <a:ext cx="3133725" cy="5105400"/>
        </a:xfrm>
        <a:prstGeom prst="rect">
          <a:avLst/>
        </a:prstGeom>
        <a:solidFill>
          <a:schemeClr val="lt1"/>
        </a:solidFill>
        <a:ln w="53975" cap="flat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The UIFSM grant is paid on an academic year basis.  The July payment is made up of two amounts:</a:t>
          </a:r>
        </a:p>
        <a:p>
          <a:r>
            <a:rPr lang="en-GB" sz="1400"/>
            <a:t>-Final</a:t>
          </a:r>
          <a:r>
            <a:rPr lang="en-GB" sz="1400" baseline="0"/>
            <a:t> payment for Apr-Aug  </a:t>
          </a:r>
        </a:p>
        <a:p>
          <a:r>
            <a:rPr lang="en-GB" sz="1400" baseline="0"/>
            <a:t>-Provisional payment for Sep-Mar</a:t>
          </a:r>
        </a:p>
        <a:p>
          <a:endParaRPr lang="en-GB" sz="1400" baseline="0"/>
        </a:p>
        <a:p>
          <a:r>
            <a:rPr lang="en-GB" sz="1400" b="1" u="sng" baseline="0"/>
            <a:t>INSTRUCTIONS FOR COMPLETION</a:t>
          </a:r>
        </a:p>
        <a:p>
          <a:endParaRPr lang="en-GB" sz="1400" baseline="0"/>
        </a:p>
        <a:p>
          <a:r>
            <a:rPr lang="en-GB" sz="1400" baseline="0"/>
            <a:t>Select school from drop down box</a:t>
          </a:r>
        </a:p>
        <a:p>
          <a:r>
            <a:rPr lang="en-GB" sz="1400" baseline="0"/>
            <a:t>Enter census data in white cells</a:t>
          </a:r>
        </a:p>
        <a:p>
          <a:r>
            <a:rPr lang="en-GB" sz="1400" baseline="0"/>
            <a:t>Include the figure in cell B19 as the UIFSM payment in the 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topLeftCell="A7" workbookViewId="0">
      <selection activeCell="C8" sqref="C8"/>
    </sheetView>
  </sheetViews>
  <sheetFormatPr defaultRowHeight="15.5" x14ac:dyDescent="0.35"/>
  <cols>
    <col min="1" max="1" width="42.69140625" customWidth="1"/>
    <col min="2" max="7" width="13.765625" customWidth="1"/>
    <col min="8" max="8" width="1.69140625" customWidth="1"/>
  </cols>
  <sheetData>
    <row r="1" spans="1:10" ht="18.75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18.75" customHeight="1" thickBot="1" x14ac:dyDescent="0.45">
      <c r="A2" s="28"/>
      <c r="B2" s="28"/>
      <c r="C2" s="28"/>
      <c r="D2" s="28"/>
      <c r="E2" s="28"/>
      <c r="F2" s="28"/>
      <c r="G2" s="28"/>
    </row>
    <row r="3" spans="1:10" ht="15.75" customHeight="1" thickBot="1" x14ac:dyDescent="0.4">
      <c r="A3" s="29" t="s">
        <v>1</v>
      </c>
      <c r="B3" s="45" t="s">
        <v>2</v>
      </c>
      <c r="C3" s="46"/>
      <c r="D3" s="46"/>
      <c r="E3" s="46"/>
      <c r="F3" s="47" t="str">
        <f>IFERROR(VLOOKUP(B3,Data!A4:B65,2,0),"")</f>
        <v/>
      </c>
      <c r="G3" s="48"/>
    </row>
    <row r="4" spans="1:10" ht="15.75" customHeight="1" x14ac:dyDescent="0.35">
      <c r="A4" s="6"/>
      <c r="B4" s="6"/>
      <c r="C4" s="6"/>
      <c r="D4" s="6"/>
      <c r="E4" s="6"/>
      <c r="F4" s="6"/>
      <c r="G4" s="6"/>
    </row>
    <row r="5" spans="1:10" x14ac:dyDescent="0.35">
      <c r="A5" s="7" t="s">
        <v>3</v>
      </c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</row>
    <row r="6" spans="1:10" ht="78" thickBot="1" x14ac:dyDescent="0.4">
      <c r="A6" s="10" t="s">
        <v>10</v>
      </c>
      <c r="B6" s="11" t="s">
        <v>11</v>
      </c>
      <c r="C6" s="11" t="s">
        <v>12</v>
      </c>
      <c r="D6" s="12" t="s">
        <v>13</v>
      </c>
      <c r="E6" s="11" t="s">
        <v>14</v>
      </c>
      <c r="F6" s="11" t="s">
        <v>15</v>
      </c>
      <c r="G6" s="12" t="s">
        <v>16</v>
      </c>
    </row>
    <row r="7" spans="1:10" ht="16" thickBot="1" x14ac:dyDescent="0.4">
      <c r="A7" s="13" t="s">
        <v>17</v>
      </c>
      <c r="B7" s="1"/>
      <c r="C7" s="2"/>
      <c r="D7" s="4">
        <f>SUM(B7)-C7</f>
        <v>0</v>
      </c>
      <c r="E7" s="3"/>
      <c r="F7" s="2"/>
      <c r="G7" s="5">
        <f>SUM(E7)-F7</f>
        <v>0</v>
      </c>
    </row>
    <row r="8" spans="1:10" ht="16" thickBot="1" x14ac:dyDescent="0.4">
      <c r="A8" s="13" t="s">
        <v>18</v>
      </c>
      <c r="B8" s="1"/>
      <c r="C8" s="1"/>
      <c r="D8" s="4">
        <f>SUM(B8)-C8</f>
        <v>0</v>
      </c>
      <c r="E8" s="1"/>
      <c r="F8" s="1"/>
      <c r="G8" s="5">
        <f>SUM(E8)-F8</f>
        <v>0</v>
      </c>
    </row>
    <row r="9" spans="1:10" x14ac:dyDescent="0.35">
      <c r="A9" s="14"/>
    </row>
    <row r="10" spans="1:10" x14ac:dyDescent="0.35">
      <c r="A10" s="15" t="s">
        <v>19</v>
      </c>
      <c r="B10" s="16"/>
      <c r="C10" s="17"/>
      <c r="D10" s="18"/>
      <c r="E10" s="18"/>
      <c r="F10" s="18"/>
      <c r="G10" s="18"/>
    </row>
    <row r="11" spans="1:10" ht="31.5" customHeight="1" x14ac:dyDescent="0.35">
      <c r="A11" s="19" t="s">
        <v>20</v>
      </c>
      <c r="B11" s="20">
        <f>SUM((D7+D8)/2)*2.58*190</f>
        <v>0</v>
      </c>
      <c r="C11" s="42" t="s">
        <v>21</v>
      </c>
      <c r="D11" s="43"/>
      <c r="E11" s="43"/>
      <c r="F11" s="43"/>
      <c r="G11" s="43"/>
    </row>
    <row r="12" spans="1:10" ht="31.5" customHeight="1" x14ac:dyDescent="0.35">
      <c r="A12" s="19" t="s">
        <v>22</v>
      </c>
      <c r="B12" s="20">
        <f>SUM((G7+G8)/2)*2.58*190</f>
        <v>0</v>
      </c>
      <c r="C12" s="42" t="s">
        <v>23</v>
      </c>
      <c r="D12" s="43"/>
      <c r="E12" s="43"/>
      <c r="F12" s="43"/>
      <c r="G12" s="43"/>
    </row>
    <row r="13" spans="1:10" ht="21" customHeight="1" x14ac:dyDescent="0.35">
      <c r="A13" s="19" t="s">
        <v>24</v>
      </c>
      <c r="B13" s="20">
        <f>SUM((G8))*2.58*190</f>
        <v>0</v>
      </c>
      <c r="C13" s="42" t="s">
        <v>25</v>
      </c>
      <c r="D13" s="43"/>
      <c r="E13" s="43"/>
      <c r="F13" s="43"/>
      <c r="G13" s="43"/>
    </row>
    <row r="14" spans="1:10" ht="33" customHeight="1" x14ac:dyDescent="0.35">
      <c r="A14" s="21" t="s">
        <v>26</v>
      </c>
      <c r="B14" s="20">
        <f>IF(B13&gt;B12,B13,B12)+B11</f>
        <v>0</v>
      </c>
      <c r="C14" s="42"/>
      <c r="D14" s="43"/>
      <c r="E14" s="43"/>
      <c r="F14" s="43"/>
      <c r="G14" s="43"/>
    </row>
    <row r="15" spans="1:10" x14ac:dyDescent="0.35">
      <c r="C15" s="30"/>
      <c r="D15" s="30"/>
      <c r="E15" s="30"/>
      <c r="F15" s="30"/>
      <c r="G15" s="30"/>
    </row>
    <row r="16" spans="1:10" ht="31" x14ac:dyDescent="0.35">
      <c r="A16" s="25" t="s">
        <v>27</v>
      </c>
      <c r="B16" s="23">
        <f>B14/12*5</f>
        <v>0</v>
      </c>
      <c r="D16" s="44"/>
      <c r="E16" s="44"/>
      <c r="F16" s="44"/>
      <c r="G16" s="44"/>
    </row>
    <row r="17" spans="1:8" ht="30.75" customHeight="1" x14ac:dyDescent="0.35">
      <c r="A17" s="26" t="s">
        <v>28</v>
      </c>
      <c r="B17" s="24">
        <f>B14/12*7</f>
        <v>0</v>
      </c>
      <c r="D17" s="44"/>
      <c r="E17" s="44"/>
      <c r="F17" s="44"/>
      <c r="G17" s="44"/>
      <c r="H17" s="38"/>
    </row>
    <row r="18" spans="1:8" x14ac:dyDescent="0.35">
      <c r="D18" s="38"/>
      <c r="E18" s="38"/>
      <c r="F18" s="38"/>
      <c r="G18" s="38"/>
      <c r="H18" s="38"/>
    </row>
    <row r="19" spans="1:8" x14ac:dyDescent="0.35">
      <c r="A19" s="27" t="s">
        <v>29</v>
      </c>
      <c r="B19" s="22">
        <f>SUM(B16:B18)</f>
        <v>0</v>
      </c>
      <c r="D19" s="38"/>
      <c r="E19" s="38"/>
      <c r="F19" s="38"/>
      <c r="G19" s="38"/>
      <c r="H19" s="38"/>
    </row>
  </sheetData>
  <sheetProtection selectLockedCells="1"/>
  <mergeCells count="8">
    <mergeCell ref="A1:J1"/>
    <mergeCell ref="C13:G13"/>
    <mergeCell ref="C14:G14"/>
    <mergeCell ref="D16:G17"/>
    <mergeCell ref="B3:E3"/>
    <mergeCell ref="F3:G3"/>
    <mergeCell ref="C11:G11"/>
    <mergeCell ref="C12:G12"/>
  </mergeCells>
  <conditionalFormatting sqref="B3:E3">
    <cfRule type="expression" dxfId="11" priority="1">
      <formula>$B$3="Select your school here"</formula>
    </cfRule>
  </conditionalFormatting>
  <pageMargins left="0.15748031496062992" right="0.15748031496062992" top="0.19685039370078741" bottom="0.19685039370078741" header="0.11811023622047245" footer="0.11811023622047245"/>
  <pageSetup paperSize="9" scale="9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Data!$A$3:$A$64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opLeftCell="A39" workbookViewId="0">
      <selection activeCell="C61" sqref="C61"/>
    </sheetView>
  </sheetViews>
  <sheetFormatPr defaultColWidth="8.69140625" defaultRowHeight="12.5" x14ac:dyDescent="0.25"/>
  <cols>
    <col min="1" max="1" width="26.69140625" style="31" bestFit="1" customWidth="1"/>
    <col min="2" max="2" width="5.3046875" style="32" customWidth="1"/>
    <col min="3" max="3" width="9.53515625" style="31" customWidth="1"/>
    <col min="4" max="4" width="1.23046875" style="31" customWidth="1"/>
    <col min="5" max="16384" width="8.69140625" style="31"/>
  </cols>
  <sheetData>
    <row r="1" spans="1:5" ht="37.5" x14ac:dyDescent="0.25">
      <c r="C1" s="33" t="s">
        <v>30</v>
      </c>
      <c r="E1" s="33"/>
    </row>
    <row r="3" spans="1:5" x14ac:dyDescent="0.25">
      <c r="A3" s="31" t="s">
        <v>2</v>
      </c>
    </row>
    <row r="4" spans="1:5" ht="13" x14ac:dyDescent="0.3">
      <c r="A4" s="34" t="s">
        <v>31</v>
      </c>
      <c r="B4" s="35" t="s">
        <v>32</v>
      </c>
      <c r="C4" s="36">
        <v>18354</v>
      </c>
      <c r="E4" s="37"/>
    </row>
    <row r="5" spans="1:5" ht="13" x14ac:dyDescent="0.3">
      <c r="A5" s="34" t="s">
        <v>33</v>
      </c>
      <c r="B5" s="35" t="s">
        <v>34</v>
      </c>
      <c r="C5" s="36">
        <v>13129</v>
      </c>
      <c r="E5" s="37"/>
    </row>
    <row r="6" spans="1:5" ht="13" x14ac:dyDescent="0.3">
      <c r="A6" s="34" t="s">
        <v>35</v>
      </c>
      <c r="B6" s="35" t="s">
        <v>36</v>
      </c>
      <c r="C6" s="36">
        <v>12874</v>
      </c>
      <c r="E6" s="37"/>
    </row>
    <row r="7" spans="1:5" ht="13" x14ac:dyDescent="0.3">
      <c r="A7" s="34" t="s">
        <v>37</v>
      </c>
      <c r="B7" s="35" t="s">
        <v>38</v>
      </c>
      <c r="C7" s="36">
        <v>10197</v>
      </c>
      <c r="E7" s="37"/>
    </row>
    <row r="8" spans="1:5" ht="13" x14ac:dyDescent="0.3">
      <c r="A8" s="34" t="s">
        <v>39</v>
      </c>
      <c r="B8" s="35" t="s">
        <v>40</v>
      </c>
      <c r="C8" s="36">
        <v>82084</v>
      </c>
      <c r="E8" s="37"/>
    </row>
    <row r="9" spans="1:5" ht="13" x14ac:dyDescent="0.3">
      <c r="A9" s="34" t="s">
        <v>41</v>
      </c>
      <c r="B9" s="35" t="s">
        <v>42</v>
      </c>
      <c r="C9" s="36">
        <v>16570</v>
      </c>
      <c r="E9" s="37"/>
    </row>
    <row r="10" spans="1:5" ht="13" x14ac:dyDescent="0.3">
      <c r="A10" s="34" t="s">
        <v>43</v>
      </c>
      <c r="B10" s="35" t="s">
        <v>44</v>
      </c>
      <c r="C10" s="36">
        <v>26894</v>
      </c>
      <c r="E10" s="37"/>
    </row>
    <row r="11" spans="1:5" ht="13" x14ac:dyDescent="0.3">
      <c r="A11" s="34" t="s">
        <v>45</v>
      </c>
      <c r="B11" s="35" t="s">
        <v>46</v>
      </c>
      <c r="C11" s="36">
        <v>35561</v>
      </c>
      <c r="E11" s="37"/>
    </row>
    <row r="12" spans="1:5" ht="13" x14ac:dyDescent="0.3">
      <c r="A12" s="34" t="s">
        <v>47</v>
      </c>
      <c r="B12" s="35" t="s">
        <v>48</v>
      </c>
      <c r="C12" s="36">
        <v>10580</v>
      </c>
      <c r="E12" s="37"/>
    </row>
    <row r="13" spans="1:5" ht="13" x14ac:dyDescent="0.3">
      <c r="A13" s="34" t="s">
        <v>49</v>
      </c>
      <c r="B13" s="35" t="s">
        <v>50</v>
      </c>
      <c r="C13" s="36">
        <v>19629</v>
      </c>
      <c r="E13" s="37"/>
    </row>
    <row r="14" spans="1:5" ht="13" x14ac:dyDescent="0.3">
      <c r="A14" s="34" t="s">
        <v>51</v>
      </c>
      <c r="B14" s="35" t="s">
        <v>52</v>
      </c>
      <c r="C14" s="36">
        <v>17717</v>
      </c>
      <c r="E14" s="37"/>
    </row>
    <row r="15" spans="1:5" ht="13" x14ac:dyDescent="0.3">
      <c r="A15" s="34" t="s">
        <v>53</v>
      </c>
      <c r="B15" s="35" t="s">
        <v>54</v>
      </c>
      <c r="C15" s="36">
        <v>16443</v>
      </c>
      <c r="E15" s="37"/>
    </row>
    <row r="16" spans="1:5" ht="13" x14ac:dyDescent="0.3">
      <c r="A16" s="34" t="s">
        <v>55</v>
      </c>
      <c r="B16" s="35" t="s">
        <v>56</v>
      </c>
      <c r="C16" s="36">
        <v>24855</v>
      </c>
      <c r="E16" s="37"/>
    </row>
    <row r="17" spans="1:5" ht="13" x14ac:dyDescent="0.3">
      <c r="A17" s="34" t="s">
        <v>57</v>
      </c>
      <c r="B17" s="35" t="s">
        <v>58</v>
      </c>
      <c r="C17" s="36">
        <v>26257</v>
      </c>
      <c r="E17" s="37"/>
    </row>
    <row r="18" spans="1:5" ht="13" x14ac:dyDescent="0.3">
      <c r="A18" s="34" t="s">
        <v>59</v>
      </c>
      <c r="B18" s="35" t="s">
        <v>60</v>
      </c>
      <c r="C18" s="36">
        <v>16570</v>
      </c>
      <c r="E18" s="37"/>
    </row>
    <row r="19" spans="1:5" ht="13" x14ac:dyDescent="0.3">
      <c r="A19" s="34" t="s">
        <v>61</v>
      </c>
      <c r="B19" s="35" t="s">
        <v>62</v>
      </c>
      <c r="C19" s="36">
        <v>28424</v>
      </c>
      <c r="E19" s="37"/>
    </row>
    <row r="20" spans="1:5" ht="13" x14ac:dyDescent="0.3">
      <c r="A20" s="34" t="s">
        <v>63</v>
      </c>
      <c r="B20" s="35" t="s">
        <v>64</v>
      </c>
      <c r="C20" s="36">
        <v>36199</v>
      </c>
      <c r="E20" s="37"/>
    </row>
    <row r="21" spans="1:5" ht="13" x14ac:dyDescent="0.3">
      <c r="A21" s="34" t="s">
        <v>65</v>
      </c>
      <c r="B21" s="35" t="s">
        <v>66</v>
      </c>
      <c r="C21" s="36">
        <v>40405</v>
      </c>
      <c r="E21" s="37"/>
    </row>
    <row r="22" spans="1:5" ht="13" x14ac:dyDescent="0.3">
      <c r="A22" s="34" t="s">
        <v>67</v>
      </c>
      <c r="B22" s="35" t="s">
        <v>68</v>
      </c>
      <c r="C22" s="36">
        <v>21286</v>
      </c>
      <c r="E22" s="37"/>
    </row>
    <row r="23" spans="1:5" ht="13" x14ac:dyDescent="0.3">
      <c r="A23" s="34" t="s">
        <v>69</v>
      </c>
      <c r="B23" s="35" t="s">
        <v>70</v>
      </c>
      <c r="C23" s="36">
        <v>29826</v>
      </c>
      <c r="E23" s="37"/>
    </row>
    <row r="24" spans="1:5" ht="13" x14ac:dyDescent="0.3">
      <c r="A24" s="34" t="s">
        <v>71</v>
      </c>
      <c r="B24" s="35" t="s">
        <v>72</v>
      </c>
      <c r="C24" s="36">
        <v>19502</v>
      </c>
      <c r="E24" s="37"/>
    </row>
    <row r="25" spans="1:5" ht="13" x14ac:dyDescent="0.3">
      <c r="A25" s="34" t="s">
        <v>73</v>
      </c>
      <c r="B25" s="35" t="s">
        <v>74</v>
      </c>
      <c r="C25" s="36">
        <v>15295</v>
      </c>
      <c r="E25" s="37"/>
    </row>
    <row r="26" spans="1:5" ht="13" x14ac:dyDescent="0.3">
      <c r="A26" s="34" t="s">
        <v>75</v>
      </c>
      <c r="B26" s="35" t="s">
        <v>76</v>
      </c>
      <c r="C26" s="36">
        <v>13384</v>
      </c>
      <c r="E26" s="37"/>
    </row>
    <row r="27" spans="1:5" ht="13" x14ac:dyDescent="0.3">
      <c r="A27" s="34" t="s">
        <v>77</v>
      </c>
      <c r="B27" s="35" t="s">
        <v>78</v>
      </c>
      <c r="C27" s="36">
        <v>20904</v>
      </c>
      <c r="E27" s="37"/>
    </row>
    <row r="28" spans="1:5" ht="13" x14ac:dyDescent="0.3">
      <c r="A28" s="34" t="s">
        <v>79</v>
      </c>
      <c r="B28" s="35" t="s">
        <v>80</v>
      </c>
      <c r="C28" s="36">
        <v>38493</v>
      </c>
      <c r="E28" s="37"/>
    </row>
    <row r="29" spans="1:5" ht="13" x14ac:dyDescent="0.3">
      <c r="A29" s="34" t="s">
        <v>81</v>
      </c>
      <c r="B29" s="35" t="s">
        <v>82</v>
      </c>
      <c r="C29" s="36">
        <v>25747</v>
      </c>
      <c r="E29" s="37"/>
    </row>
    <row r="30" spans="1:5" ht="13" x14ac:dyDescent="0.3">
      <c r="A30" s="34" t="s">
        <v>83</v>
      </c>
      <c r="B30" s="35" t="s">
        <v>84</v>
      </c>
      <c r="C30" s="36">
        <v>12874</v>
      </c>
      <c r="E30" s="37"/>
    </row>
    <row r="31" spans="1:5" ht="13" x14ac:dyDescent="0.3">
      <c r="A31" s="34" t="s">
        <v>85</v>
      </c>
      <c r="B31" s="35" t="s">
        <v>86</v>
      </c>
      <c r="C31" s="36">
        <v>33649</v>
      </c>
      <c r="E31" s="37"/>
    </row>
    <row r="32" spans="1:5" ht="13" x14ac:dyDescent="0.3">
      <c r="A32" s="34" t="s">
        <v>87</v>
      </c>
      <c r="B32" s="35" t="s">
        <v>88</v>
      </c>
      <c r="C32" s="36">
        <v>60926</v>
      </c>
      <c r="E32" s="37"/>
    </row>
    <row r="33" spans="1:5" ht="13" x14ac:dyDescent="0.3">
      <c r="A33" s="34" t="s">
        <v>89</v>
      </c>
      <c r="B33" s="35" t="s">
        <v>90</v>
      </c>
      <c r="C33" s="36">
        <v>20266</v>
      </c>
      <c r="E33" s="37"/>
    </row>
    <row r="34" spans="1:5" ht="13" x14ac:dyDescent="0.3">
      <c r="A34" s="34" t="s">
        <v>91</v>
      </c>
      <c r="B34" s="35" t="s">
        <v>92</v>
      </c>
      <c r="C34" s="36">
        <v>1020</v>
      </c>
      <c r="E34" s="37"/>
    </row>
    <row r="35" spans="1:5" ht="13" x14ac:dyDescent="0.3">
      <c r="A35" s="34" t="s">
        <v>93</v>
      </c>
      <c r="B35" s="35" t="s">
        <v>94</v>
      </c>
      <c r="C35" s="36">
        <v>3824</v>
      </c>
      <c r="E35" s="37"/>
    </row>
    <row r="36" spans="1:5" ht="13" x14ac:dyDescent="0.3">
      <c r="A36" s="34" t="s">
        <v>95</v>
      </c>
      <c r="B36" s="35" t="s">
        <v>96</v>
      </c>
      <c r="C36" s="36">
        <v>11089</v>
      </c>
      <c r="E36" s="37"/>
    </row>
    <row r="37" spans="1:5" ht="13" x14ac:dyDescent="0.3">
      <c r="A37" s="34" t="s">
        <v>97</v>
      </c>
      <c r="B37" s="35" t="s">
        <v>98</v>
      </c>
      <c r="C37" s="36">
        <v>7903</v>
      </c>
      <c r="E37" s="37"/>
    </row>
    <row r="38" spans="1:5" ht="13" x14ac:dyDescent="0.3">
      <c r="A38" s="34" t="s">
        <v>99</v>
      </c>
      <c r="B38" s="35" t="s">
        <v>100</v>
      </c>
      <c r="C38" s="36">
        <v>34542</v>
      </c>
      <c r="E38" s="37"/>
    </row>
    <row r="39" spans="1:5" ht="13" x14ac:dyDescent="0.3">
      <c r="A39" s="34" t="s">
        <v>101</v>
      </c>
      <c r="B39" s="35" t="s">
        <v>102</v>
      </c>
      <c r="C39" s="36">
        <v>22433</v>
      </c>
      <c r="E39" s="37"/>
    </row>
    <row r="40" spans="1:5" ht="13" x14ac:dyDescent="0.3">
      <c r="A40" s="34" t="s">
        <v>103</v>
      </c>
      <c r="B40" s="35" t="s">
        <v>104</v>
      </c>
      <c r="C40" s="36">
        <v>40405</v>
      </c>
      <c r="E40" s="37"/>
    </row>
    <row r="41" spans="1:5" ht="13" x14ac:dyDescent="0.3">
      <c r="A41" s="34" t="s">
        <v>105</v>
      </c>
      <c r="B41" s="35" t="s">
        <v>106</v>
      </c>
      <c r="C41" s="36">
        <v>28041</v>
      </c>
      <c r="E41" s="37"/>
    </row>
    <row r="42" spans="1:5" ht="13" x14ac:dyDescent="0.3">
      <c r="A42" s="34" t="s">
        <v>107</v>
      </c>
      <c r="B42" s="35" t="s">
        <v>108</v>
      </c>
      <c r="C42" s="36">
        <v>63092</v>
      </c>
      <c r="E42" s="37"/>
    </row>
    <row r="43" spans="1:5" ht="13" x14ac:dyDescent="0.3">
      <c r="A43" s="34" t="s">
        <v>109</v>
      </c>
      <c r="B43" s="35" t="s">
        <v>110</v>
      </c>
      <c r="C43" s="36">
        <v>1148</v>
      </c>
      <c r="E43" s="37"/>
    </row>
    <row r="44" spans="1:5" ht="13" x14ac:dyDescent="0.3">
      <c r="A44" s="34" t="s">
        <v>111</v>
      </c>
      <c r="B44" s="35" t="s">
        <v>112</v>
      </c>
      <c r="C44" s="36">
        <v>42317</v>
      </c>
      <c r="E44" s="37"/>
    </row>
    <row r="45" spans="1:5" ht="13" x14ac:dyDescent="0.3">
      <c r="A45" s="34" t="s">
        <v>113</v>
      </c>
      <c r="B45" s="35" t="s">
        <v>114</v>
      </c>
      <c r="C45" s="36">
        <v>6628</v>
      </c>
      <c r="E45" s="37"/>
    </row>
    <row r="46" spans="1:5" ht="13" x14ac:dyDescent="0.3">
      <c r="A46" s="34" t="s">
        <v>115</v>
      </c>
      <c r="B46" s="35" t="s">
        <v>116</v>
      </c>
      <c r="C46" s="36">
        <v>765</v>
      </c>
      <c r="E46" s="37"/>
    </row>
    <row r="47" spans="1:5" ht="13" x14ac:dyDescent="0.3">
      <c r="A47" s="34" t="s">
        <v>117</v>
      </c>
      <c r="B47" s="35" t="s">
        <v>118</v>
      </c>
      <c r="C47" s="36">
        <v>7521</v>
      </c>
      <c r="E47" s="37"/>
    </row>
    <row r="48" spans="1:5" ht="13" x14ac:dyDescent="0.3">
      <c r="A48" s="34" t="s">
        <v>119</v>
      </c>
      <c r="B48" s="35" t="s">
        <v>120</v>
      </c>
      <c r="C48" s="36">
        <v>36071</v>
      </c>
      <c r="E48" s="37"/>
    </row>
    <row r="49" spans="1:5" ht="13" x14ac:dyDescent="0.3">
      <c r="A49" s="34" t="s">
        <v>121</v>
      </c>
      <c r="B49" s="35" t="s">
        <v>122</v>
      </c>
      <c r="C49" s="36">
        <v>10452</v>
      </c>
      <c r="E49" s="37"/>
    </row>
    <row r="50" spans="1:5" ht="13" x14ac:dyDescent="0.3">
      <c r="A50" s="34" t="s">
        <v>123</v>
      </c>
      <c r="B50" s="35" t="s">
        <v>124</v>
      </c>
      <c r="C50" s="36">
        <v>31355</v>
      </c>
      <c r="E50" s="37"/>
    </row>
    <row r="51" spans="1:5" ht="13" x14ac:dyDescent="0.3">
      <c r="A51" s="34" t="s">
        <v>125</v>
      </c>
      <c r="B51" s="35" t="s">
        <v>126</v>
      </c>
      <c r="C51" s="36">
        <v>6756</v>
      </c>
      <c r="E51" s="37"/>
    </row>
    <row r="52" spans="1:5" ht="13" x14ac:dyDescent="0.3">
      <c r="A52" s="34" t="s">
        <v>127</v>
      </c>
      <c r="B52" s="35" t="s">
        <v>128</v>
      </c>
      <c r="C52" s="36">
        <v>27404</v>
      </c>
      <c r="E52" s="37"/>
    </row>
    <row r="53" spans="1:5" ht="13" x14ac:dyDescent="0.3">
      <c r="A53" s="34" t="s">
        <v>129</v>
      </c>
      <c r="B53" s="35" t="s">
        <v>130</v>
      </c>
      <c r="C53" s="36">
        <v>24600</v>
      </c>
      <c r="E53" s="37"/>
    </row>
    <row r="54" spans="1:5" ht="13" x14ac:dyDescent="0.3">
      <c r="A54" s="34" t="s">
        <v>131</v>
      </c>
      <c r="B54" s="35" t="s">
        <v>132</v>
      </c>
      <c r="C54" s="36">
        <v>7393</v>
      </c>
      <c r="E54" s="37"/>
    </row>
    <row r="55" spans="1:5" ht="13" x14ac:dyDescent="0.3">
      <c r="A55" s="34" t="s">
        <v>133</v>
      </c>
      <c r="B55" s="35" t="s">
        <v>134</v>
      </c>
      <c r="C55" s="36">
        <v>26384</v>
      </c>
      <c r="E55" s="37"/>
    </row>
    <row r="56" spans="1:5" ht="13" x14ac:dyDescent="0.3">
      <c r="A56" s="34" t="s">
        <v>135</v>
      </c>
      <c r="B56" s="35" t="s">
        <v>136</v>
      </c>
      <c r="C56" s="36">
        <v>8285</v>
      </c>
      <c r="E56" s="37"/>
    </row>
    <row r="57" spans="1:5" ht="13" x14ac:dyDescent="0.3">
      <c r="A57" s="34" t="s">
        <v>137</v>
      </c>
      <c r="B57" s="35" t="s">
        <v>138</v>
      </c>
      <c r="C57" s="36">
        <v>9050</v>
      </c>
      <c r="E57" s="37"/>
    </row>
    <row r="58" spans="1:5" ht="13" x14ac:dyDescent="0.3">
      <c r="A58" s="34" t="s">
        <v>139</v>
      </c>
      <c r="B58" s="35" t="s">
        <v>140</v>
      </c>
      <c r="C58" s="36">
        <v>22433</v>
      </c>
      <c r="E58" s="37"/>
    </row>
    <row r="59" spans="1:5" ht="13" x14ac:dyDescent="0.3">
      <c r="A59" s="34" t="s">
        <v>141</v>
      </c>
      <c r="B59" s="35" t="s">
        <v>142</v>
      </c>
      <c r="C59" s="36">
        <v>28041</v>
      </c>
      <c r="E59" s="37"/>
    </row>
    <row r="60" spans="1:5" ht="13" x14ac:dyDescent="0.3">
      <c r="A60" s="34" t="s">
        <v>143</v>
      </c>
      <c r="B60" s="35" t="s">
        <v>144</v>
      </c>
      <c r="C60" s="36">
        <v>25237</v>
      </c>
      <c r="E60" s="37"/>
    </row>
    <row r="61" spans="1:5" ht="13" x14ac:dyDescent="0.3">
      <c r="A61" s="34" t="s">
        <v>145</v>
      </c>
      <c r="B61" s="35" t="s">
        <v>146</v>
      </c>
      <c r="C61" s="36"/>
      <c r="E61" s="37"/>
    </row>
    <row r="62" spans="1:5" ht="13" x14ac:dyDescent="0.3">
      <c r="A62" s="34" t="s">
        <v>147</v>
      </c>
      <c r="B62" s="35" t="s">
        <v>148</v>
      </c>
      <c r="C62" s="36">
        <v>36454</v>
      </c>
      <c r="E62" s="37"/>
    </row>
    <row r="63" spans="1:5" ht="13" x14ac:dyDescent="0.3">
      <c r="A63" s="34" t="s">
        <v>149</v>
      </c>
      <c r="B63" s="35" t="s">
        <v>150</v>
      </c>
      <c r="C63" s="36">
        <v>12236</v>
      </c>
      <c r="E63" s="37"/>
    </row>
    <row r="64" spans="1:5" ht="13" x14ac:dyDescent="0.3">
      <c r="A64" s="34" t="s">
        <v>151</v>
      </c>
      <c r="B64" s="35" t="s">
        <v>152</v>
      </c>
      <c r="C64" s="36">
        <v>51621</v>
      </c>
      <c r="E64" s="37"/>
    </row>
    <row r="65" spans="1:5" ht="13" x14ac:dyDescent="0.3">
      <c r="A65" s="34"/>
      <c r="B65" s="35"/>
      <c r="C65" s="36"/>
      <c r="E65" s="37"/>
    </row>
  </sheetData>
  <sheetProtection algorithmName="SHA-512" hashValue="WvMaclfvhhqGXBj//qdn9NUjRA6OIBiSiedNIIqynCUbnh7Plkw5PhvL4T4Qts1VkjTpQF67yEzpAIoyuN7yOg==" saltValue="CBBZkmxyLf7NHCwq/hEbPA==" spinCount="100000" sheet="1" objects="1" scenarios="1"/>
  <conditionalFormatting sqref="B4:B13">
    <cfRule type="expression" dxfId="10" priority="1">
      <formula>$E4="Academy"</formula>
    </cfRule>
  </conditionalFormatting>
  <conditionalFormatting sqref="B36 B44:B45 B55:B56 B62 B14 B17 B32">
    <cfRule type="expression" dxfId="9" priority="2">
      <formula>$E16="Academy"</formula>
    </cfRule>
  </conditionalFormatting>
  <conditionalFormatting sqref="B39:B42 B46:B53 B57 B18:B24 B29:B30 B59">
    <cfRule type="expression" dxfId="8" priority="3">
      <formula>$E21="Academy"</formula>
    </cfRule>
  </conditionalFormatting>
  <conditionalFormatting sqref="B63:B65 B33 B35 B43 B54 B58">
    <cfRule type="expression" dxfId="7" priority="4">
      <formula>#REF!="Academy"</formula>
    </cfRule>
  </conditionalFormatting>
  <conditionalFormatting sqref="B28">
    <cfRule type="expression" dxfId="6" priority="5">
      <formula>#REF!="Academy"</formula>
    </cfRule>
  </conditionalFormatting>
  <conditionalFormatting sqref="B34 B37 B60:B61">
    <cfRule type="expression" dxfId="5" priority="6">
      <formula>#REF!="Academy"</formula>
    </cfRule>
  </conditionalFormatting>
  <conditionalFormatting sqref="B38 B16">
    <cfRule type="expression" dxfId="4" priority="7">
      <formula>$E17="Academy"</formula>
    </cfRule>
  </conditionalFormatting>
  <conditionalFormatting sqref="B25:B26">
    <cfRule type="expression" dxfId="3" priority="10">
      <formula>#REF!="Academy"</formula>
    </cfRule>
  </conditionalFormatting>
  <conditionalFormatting sqref="B15">
    <cfRule type="expression" dxfId="2" priority="15">
      <formula>#REF!="Academy"</formula>
    </cfRule>
  </conditionalFormatting>
  <conditionalFormatting sqref="B27">
    <cfRule type="expression" dxfId="1" priority="16">
      <formula>#REF!="Academy"</formula>
    </cfRule>
  </conditionalFormatting>
  <conditionalFormatting sqref="B31">
    <cfRule type="expression" dxfId="0" priority="19">
      <formula>#REF!="Academy"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8728087AC31170439DE4D6F18D08AAD5" ma:contentTypeVersion="5" ma:contentTypeDescription="MKC Branded Word Template Document" ma:contentTypeScope="" ma:versionID="f48b14e845a17aa463597fef0abc62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E16690-91AA-4BE3-8D35-83468ED9E8C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7B0085E-31CF-4343-89E7-6EF6EBDD0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B06A9D-2912-45FE-9C84-80AF3F9581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398DB67-8AD0-4F3D-BD6B-D5B06B7E5A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Calc</vt:lpstr>
      <vt:lpstr>Data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Francis, Karen</dc:creator>
  <cp:keywords/>
  <dc:description/>
  <cp:lastModifiedBy>Kayleigh Day</cp:lastModifiedBy>
  <cp:revision/>
  <dcterms:created xsi:type="dcterms:W3CDTF">2016-03-04T14:21:03Z</dcterms:created>
  <dcterms:modified xsi:type="dcterms:W3CDTF">2025-03-12T15:49:09Z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0x010100073DBBF460B4694388C550D7D3B13999008728087AC31170439DE4D6F18D08AAD5</vt:lpwstr>
  </property>
  <property fmtid="{D5CDD505-2E9C-101B-9397-08002B2CF9AE}" pid="3" name="Order">
    <vt:r8>7300</vt:r8>
  </property>
  <property fmtid="{D5CDD505-2E9C-101B-9397-08002B2CF9AE}" pid="4" name="SharedWithUsers">
    <vt:lpwstr>27;#Sonia Hattle;#22;#Jennifer Hackett;#20;#Michelle Hibbert;#179;#Jordan McDougall</vt:lpwstr>
  </property>
</Properties>
</file>